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hidePivotFieldList="1" defaultThemeVersion="124226"/>
  <bookViews>
    <workbookView xWindow="600" yWindow="30" windowWidth="19320" windowHeight="8250" tabRatio="823"/>
  </bookViews>
  <sheets>
    <sheet name="OK_KUR_SAY" sheetId="28" r:id="rId1"/>
    <sheet name="YER_YER_OK_DAĞ" sheetId="29" r:id="rId2"/>
    <sheet name="GENEL_ÖĞREN._SAY" sheetId="30" r:id="rId3"/>
    <sheet name="GENEL_İST" sheetId="27" r:id="rId4"/>
    <sheet name="OK_ÖN_ÖĞ_SAY" sheetId="7" r:id="rId5"/>
    <sheet name="İLKOKUL" sheetId="20" r:id="rId6"/>
    <sheet name="ORTAOKUL" sheetId="21" r:id="rId7"/>
    <sheet name="LİSE" sheetId="1" r:id="rId8"/>
    <sheet name="İLÇ.BAZ.ÖĞ.DAĞ" sheetId="33" r:id="rId9"/>
    <sheet name="Ders_Baş_Düş_Öğ" sheetId="36" r:id="rId10"/>
    <sheet name="BİRLEŞTİRİLMİŞ_SINIF" sheetId="8" r:id="rId11"/>
    <sheet name="İKİLİ_EĞİT" sheetId="32" r:id="rId12"/>
    <sheet name="KUR_OK_İLÇE_BAZ_" sheetId="26" r:id="rId13"/>
    <sheet name="ÖĞRETMEN_1" sheetId="19" r:id="rId14"/>
    <sheet name="İDARECİ_1" sheetId="17" r:id="rId15"/>
    <sheet name="PERSONEL_1" sheetId="11" r:id="rId16"/>
    <sheet name="ŞEH_KÖY_NÜF" sheetId="38" r:id="rId17"/>
  </sheets>
  <externalReferences>
    <externalReference r:id="rId18"/>
    <externalReference r:id="rId19"/>
  </externalReferences>
  <definedNames>
    <definedName name="_xlnm._FilterDatabase" localSheetId="14" hidden="1">İDARECİ_1!$A$4:$G$4</definedName>
    <definedName name="_xlnm._FilterDatabase" localSheetId="11" hidden="1">İKİLİ_EĞİT!$A$3:$D$33</definedName>
    <definedName name="_xlnm._FilterDatabase" localSheetId="5" hidden="1">İLKOKUL!$C$4:$AM$250</definedName>
    <definedName name="_xlnm._FilterDatabase" localSheetId="12" hidden="1">KUR_OK_İLÇE_BAZ_!$A$3:$H$3</definedName>
    <definedName name="_xlnm._FilterDatabase" localSheetId="7" hidden="1">LİSE!$C$4:$AP$91</definedName>
    <definedName name="_xlnm._FilterDatabase" localSheetId="4" hidden="1">OK_ÖN_ÖĞ_SAY!$A$4:$S$234</definedName>
    <definedName name="_xlnm._FilterDatabase" localSheetId="6" hidden="1">ORTAOKUL!$C$3:$AI$162</definedName>
    <definedName name="_xlnm._FilterDatabase" localSheetId="13" hidden="1">ÖĞRETMEN_1!$A$4:$BE$484</definedName>
    <definedName name="_xlnm._FilterDatabase" localSheetId="15" hidden="1">PERSONEL_1!$A$4:$AF$235</definedName>
    <definedName name="ADA">İDARECİ_1!$1:$1048576</definedName>
    <definedName name="Ağaçören_Öğretmenevi_ve_Akşam_Sanat_Okulu">İDARECİ_1!$C$205</definedName>
    <definedName name="ARI">İDARECİ_1!$1:$1048576</definedName>
    <definedName name="BB">BİRLEŞTİRİLMİŞ_SINIF!#REF!</definedName>
    <definedName name="DD">#REF!</definedName>
    <definedName name="DER">#REF!</definedName>
    <definedName name="EE">İDARECİ_1!$1:$1048576</definedName>
    <definedName name="İD">İDARECİ_1!$1:$1048576</definedName>
    <definedName name="İİ">İDARECİ_1!$G$314</definedName>
    <definedName name="MM">#REF!</definedName>
    <definedName name="OK">ÖĞRETMEN_1!$1:$1048576</definedName>
    <definedName name="ÖG">#REF!</definedName>
    <definedName name="ÖÖ">ÖĞRETMEN_1!$1:$1048576</definedName>
    <definedName name="PP">PERSONEL_1!$1:$1048576</definedName>
    <definedName name="ŞŞ">#REF!</definedName>
    <definedName name="_xlnm.Print_Titles" localSheetId="10">BİRLEŞTİRİLMİŞ_SINIF!$3:$4</definedName>
    <definedName name="_xlnm.Print_Titles" localSheetId="14">İDARECİ_1!$3:$4</definedName>
    <definedName name="_xlnm.Print_Titles" localSheetId="8">İLÇ.BAZ.ÖĞ.DAĞ!$2:$5</definedName>
    <definedName name="_xlnm.Print_Titles" localSheetId="5">İLKOKUL!$3:$4</definedName>
    <definedName name="_xlnm.Print_Titles" localSheetId="12">KUR_OK_İLÇE_BAZ_!$3:$3</definedName>
    <definedName name="_xlnm.Print_Titles" localSheetId="7">LİSE!$3:$4</definedName>
    <definedName name="_xlnm.Print_Titles" localSheetId="4">OK_ÖN_ÖĞ_SAY!$3:$4</definedName>
    <definedName name="_xlnm.Print_Titles" localSheetId="6">ORTAOKUL!$2:$3</definedName>
    <definedName name="_xlnm.Print_Titles" localSheetId="13">ÖĞRETMEN_1!$3:$4</definedName>
    <definedName name="_xlnm.Print_Titles" localSheetId="15">PERSONEL_1!$3:$4</definedName>
    <definedName name="YÜK">ÖĞRETMEN_1!$1:$1048576</definedName>
    <definedName name="YY">#REF!</definedName>
  </definedNames>
  <calcPr calcId="144525"/>
</workbook>
</file>

<file path=xl/calcChain.xml><?xml version="1.0" encoding="utf-8"?>
<calcChain xmlns="http://schemas.openxmlformats.org/spreadsheetml/2006/main">
  <c r="J9" i="20" l="1"/>
  <c r="BF24" i="19"/>
  <c r="BF145" i="19"/>
  <c r="BG145" i="19"/>
  <c r="BH145" i="19"/>
  <c r="BF220" i="19"/>
  <c r="BH220" i="19" s="1"/>
  <c r="BG220" i="19"/>
  <c r="BF255" i="19"/>
  <c r="BF260" i="19"/>
  <c r="BF266" i="19"/>
  <c r="BF272" i="19"/>
  <c r="BF274" i="19"/>
  <c r="BF280" i="19"/>
  <c r="BF315" i="19"/>
  <c r="BF333" i="19"/>
  <c r="BF337" i="19"/>
  <c r="BF343" i="19"/>
  <c r="BF362" i="19"/>
  <c r="BF373" i="19"/>
  <c r="BF378" i="19"/>
  <c r="BF384" i="19"/>
  <c r="BF398" i="19"/>
  <c r="BF408" i="19"/>
  <c r="BF411" i="19"/>
  <c r="BF417" i="19"/>
  <c r="BF446" i="19"/>
  <c r="BF461" i="19"/>
  <c r="BF468" i="19"/>
  <c r="AJ245" i="20"/>
  <c r="AK245" i="20"/>
  <c r="AL245" i="20"/>
  <c r="AH245" i="20"/>
  <c r="AJ244" i="20"/>
  <c r="AK244" i="20"/>
  <c r="AL244" i="20"/>
  <c r="AH244" i="20"/>
  <c r="AJ221" i="20"/>
  <c r="AK221" i="20"/>
  <c r="AL221" i="20"/>
  <c r="AH221" i="20"/>
  <c r="AJ214" i="20"/>
  <c r="AK214" i="20"/>
  <c r="AL214" i="20"/>
  <c r="AH214" i="20"/>
  <c r="AJ213" i="20"/>
  <c r="AK213" i="20"/>
  <c r="AL213" i="20"/>
  <c r="AH213" i="20"/>
  <c r="AJ198" i="20"/>
  <c r="AK198" i="20"/>
  <c r="AL198" i="20"/>
  <c r="AH198" i="20"/>
  <c r="AJ197" i="20"/>
  <c r="AK197" i="20"/>
  <c r="AL197" i="20"/>
  <c r="AH197" i="20"/>
  <c r="AL180" i="20"/>
  <c r="AL182" i="20" s="1"/>
  <c r="AJ177" i="20"/>
  <c r="AK177" i="20"/>
  <c r="AH177" i="20"/>
  <c r="AJ176" i="20"/>
  <c r="AK176" i="20"/>
  <c r="AH176" i="20"/>
  <c r="AK164" i="20"/>
  <c r="AL164" i="20"/>
  <c r="AH164" i="20"/>
  <c r="E36" i="7"/>
  <c r="E29" i="7"/>
  <c r="BE484" i="19"/>
  <c r="AL124" i="1"/>
  <c r="AM124" i="1"/>
  <c r="AN124" i="1"/>
  <c r="AK124" i="1"/>
  <c r="AE162" i="21" l="1"/>
  <c r="AF162" i="21"/>
  <c r="AD162" i="21"/>
  <c r="AF139" i="21"/>
  <c r="AD139" i="21"/>
  <c r="AF127" i="21"/>
  <c r="AG127" i="21"/>
  <c r="AH127" i="21"/>
  <c r="AD127" i="21"/>
  <c r="AE114" i="21"/>
  <c r="AF114" i="21"/>
  <c r="AG114" i="21"/>
  <c r="AH114" i="21"/>
  <c r="AD114" i="21"/>
  <c r="AE106" i="21"/>
  <c r="AF106" i="21"/>
  <c r="AG106" i="21"/>
  <c r="AH106" i="21"/>
  <c r="AD106" i="21"/>
  <c r="AE86" i="21"/>
  <c r="AF86" i="21"/>
  <c r="AG86" i="21"/>
  <c r="AD86" i="21"/>
  <c r="AF85" i="21"/>
  <c r="AG85" i="21"/>
  <c r="AD85" i="21"/>
  <c r="AE41" i="21"/>
  <c r="AF41" i="21"/>
  <c r="AG41" i="21"/>
  <c r="AD41" i="21"/>
  <c r="AH250" i="20"/>
  <c r="AK131" i="20"/>
  <c r="AH131" i="20"/>
  <c r="AJ130" i="20"/>
  <c r="AK130" i="20"/>
  <c r="AH130" i="20"/>
  <c r="AJ47" i="20"/>
  <c r="AJ131" i="20" s="1"/>
  <c r="AK47" i="20"/>
  <c r="AH47" i="20"/>
  <c r="F237" i="7" l="1"/>
  <c r="R240" i="7"/>
  <c r="Q240" i="7"/>
  <c r="E255" i="7" l="1"/>
  <c r="F255" i="7"/>
  <c r="G255" i="7"/>
  <c r="H255" i="7"/>
  <c r="I255" i="7"/>
  <c r="J255" i="7"/>
  <c r="K255" i="7"/>
  <c r="L255" i="7"/>
  <c r="M255" i="7"/>
  <c r="N255" i="7"/>
  <c r="O255" i="7"/>
  <c r="P255" i="7"/>
  <c r="Q255" i="7"/>
  <c r="R255" i="7"/>
  <c r="S255" i="7"/>
  <c r="D255" i="7"/>
  <c r="E254" i="7"/>
  <c r="F254" i="7"/>
  <c r="G254" i="7"/>
  <c r="H254" i="7"/>
  <c r="I254" i="7"/>
  <c r="J254" i="7"/>
  <c r="K254" i="7"/>
  <c r="L254" i="7"/>
  <c r="M254" i="7"/>
  <c r="N254" i="7"/>
  <c r="O254" i="7"/>
  <c r="P254" i="7"/>
  <c r="Q254" i="7"/>
  <c r="R254" i="7"/>
  <c r="S254" i="7"/>
  <c r="D254" i="7"/>
  <c r="R250" i="7"/>
  <c r="R249" i="7"/>
  <c r="R248" i="7"/>
  <c r="R247" i="7"/>
  <c r="R251" i="7" s="1"/>
  <c r="R246" i="7"/>
  <c r="R245" i="7"/>
  <c r="R244" i="7"/>
  <c r="P251" i="7"/>
  <c r="O251" i="7"/>
  <c r="N251" i="7"/>
  <c r="O250" i="7"/>
  <c r="N250" i="7"/>
  <c r="O249" i="7"/>
  <c r="P249" i="7" s="1"/>
  <c r="N249" i="7"/>
  <c r="O248" i="7"/>
  <c r="N248" i="7"/>
  <c r="O247" i="7"/>
  <c r="P247" i="7" s="1"/>
  <c r="N247" i="7"/>
  <c r="O246" i="7"/>
  <c r="N246" i="7"/>
  <c r="P245" i="7"/>
  <c r="O245" i="7"/>
  <c r="N245" i="7"/>
  <c r="P244" i="7"/>
  <c r="O244" i="7"/>
  <c r="N244" i="7"/>
  <c r="M251" i="7"/>
  <c r="M250" i="7"/>
  <c r="M249" i="7"/>
  <c r="M248" i="7"/>
  <c r="M247" i="7"/>
  <c r="M246" i="7"/>
  <c r="M245" i="7"/>
  <c r="M244" i="7"/>
  <c r="K251" i="7"/>
  <c r="K250" i="7"/>
  <c r="K249" i="7"/>
  <c r="K248" i="7"/>
  <c r="K247" i="7"/>
  <c r="K246" i="7"/>
  <c r="K245" i="7"/>
  <c r="K244" i="7"/>
  <c r="I245" i="7"/>
  <c r="I246" i="7"/>
  <c r="I247" i="7"/>
  <c r="I248" i="7"/>
  <c r="I249" i="7"/>
  <c r="I250" i="7"/>
  <c r="I251" i="7"/>
  <c r="I244" i="7"/>
  <c r="G251" i="7"/>
  <c r="H251" i="7"/>
  <c r="F251" i="7"/>
  <c r="G249" i="7"/>
  <c r="F249" i="7"/>
  <c r="G248" i="7"/>
  <c r="F248" i="7"/>
  <c r="G247" i="7"/>
  <c r="F247" i="7"/>
  <c r="F246" i="7"/>
  <c r="F245" i="7"/>
  <c r="H244" i="7"/>
  <c r="G244" i="7"/>
  <c r="F244" i="7"/>
  <c r="D251" i="7"/>
  <c r="D250" i="7"/>
  <c r="D249" i="7"/>
  <c r="D248" i="7"/>
  <c r="D247" i="7"/>
  <c r="D246" i="7"/>
  <c r="D245" i="7"/>
  <c r="D244" i="7"/>
  <c r="P250" i="7" l="1"/>
  <c r="P248" i="7"/>
  <c r="P246" i="7"/>
  <c r="E192" i="7"/>
  <c r="G192" i="7"/>
  <c r="H192" i="7"/>
  <c r="J192" i="7"/>
  <c r="K192" i="7"/>
  <c r="L192" i="7"/>
  <c r="M192" i="7"/>
  <c r="N192" i="7"/>
  <c r="O192" i="7"/>
  <c r="P192" i="7"/>
  <c r="P197" i="7" s="1"/>
  <c r="Q192" i="7"/>
  <c r="R192" i="7"/>
  <c r="S192" i="7"/>
  <c r="D192" i="7"/>
  <c r="E182" i="7"/>
  <c r="G182" i="7"/>
  <c r="H182" i="7"/>
  <c r="K182" i="7"/>
  <c r="L182" i="7"/>
  <c r="M182" i="7"/>
  <c r="N182" i="7"/>
  <c r="O182" i="7"/>
  <c r="Q182" i="7"/>
  <c r="R182" i="7"/>
  <c r="S182" i="7"/>
  <c r="D182" i="7"/>
  <c r="O197" i="7" l="1"/>
  <c r="G25" i="38"/>
  <c r="G24" i="38"/>
  <c r="G22" i="38"/>
  <c r="G21" i="38"/>
  <c r="G19" i="38"/>
  <c r="G18" i="38"/>
  <c r="G20" i="38" s="1"/>
  <c r="G16" i="38"/>
  <c r="G17" i="38" s="1"/>
  <c r="G15" i="38"/>
  <c r="G13" i="38"/>
  <c r="G12" i="38"/>
  <c r="G10" i="38"/>
  <c r="G9" i="38"/>
  <c r="G7" i="38"/>
  <c r="G6" i="38"/>
  <c r="G8" i="38" s="1"/>
  <c r="G11" i="38" l="1"/>
  <c r="G28" i="38"/>
  <c r="G14" i="38"/>
  <c r="G26" i="38"/>
  <c r="G23" i="38"/>
  <c r="G27" i="38"/>
  <c r="G29" i="38" s="1"/>
  <c r="H2" i="28"/>
  <c r="H7" i="32" l="1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6" i="32"/>
  <c r="H27" i="32"/>
  <c r="H28" i="32"/>
  <c r="H29" i="32"/>
  <c r="H30" i="32"/>
  <c r="H31" i="32"/>
  <c r="H32" i="32"/>
  <c r="H6" i="32"/>
  <c r="H5" i="32"/>
  <c r="G31" i="32"/>
  <c r="G27" i="32"/>
  <c r="G25" i="32"/>
  <c r="G19" i="32"/>
  <c r="G20" i="32"/>
  <c r="G21" i="32"/>
  <c r="G22" i="32"/>
  <c r="G23" i="32"/>
  <c r="G18" i="32"/>
  <c r="E86" i="36"/>
  <c r="E76" i="36"/>
  <c r="E52" i="36"/>
  <c r="F52" i="36" s="1"/>
  <c r="G52" i="36"/>
  <c r="E53" i="36"/>
  <c r="F53" i="36" s="1"/>
  <c r="G53" i="36"/>
  <c r="E39" i="36"/>
  <c r="F39" i="36" s="1"/>
  <c r="E63" i="36"/>
  <c r="E62" i="36"/>
  <c r="E61" i="36"/>
  <c r="E60" i="36"/>
  <c r="E59" i="36"/>
  <c r="E58" i="36"/>
  <c r="E57" i="36"/>
  <c r="E56" i="36"/>
  <c r="E55" i="36"/>
  <c r="E54" i="36"/>
  <c r="E51" i="36"/>
  <c r="E50" i="36"/>
  <c r="D85" i="36"/>
  <c r="C85" i="36"/>
  <c r="E85" i="36" s="1"/>
  <c r="D84" i="36"/>
  <c r="D83" i="36"/>
  <c r="C84" i="36"/>
  <c r="E84" i="36" s="1"/>
  <c r="C83" i="36"/>
  <c r="E83" i="36" s="1"/>
  <c r="D82" i="36"/>
  <c r="D81" i="36"/>
  <c r="C82" i="36"/>
  <c r="E82" i="36" s="1"/>
  <c r="C81" i="36"/>
  <c r="E81" i="36" s="1"/>
  <c r="D80" i="36"/>
  <c r="D79" i="36"/>
  <c r="C80" i="36"/>
  <c r="E80" i="36" s="1"/>
  <c r="C79" i="36"/>
  <c r="E79" i="36" s="1"/>
  <c r="D78" i="36"/>
  <c r="D77" i="36"/>
  <c r="C78" i="36"/>
  <c r="E78" i="36" s="1"/>
  <c r="C77" i="36"/>
  <c r="E77" i="36" s="1"/>
  <c r="D75" i="36"/>
  <c r="C75" i="36"/>
  <c r="E75" i="36" s="1"/>
  <c r="D74" i="36"/>
  <c r="D73" i="36"/>
  <c r="C74" i="36"/>
  <c r="E74" i="36" s="1"/>
  <c r="C73" i="36"/>
  <c r="E73" i="36" s="1"/>
  <c r="D16" i="36"/>
  <c r="C16" i="36"/>
  <c r="E16" i="36" s="1"/>
  <c r="F16" i="36" s="1"/>
  <c r="D15" i="36"/>
  <c r="D14" i="36"/>
  <c r="C15" i="36"/>
  <c r="E15" i="36" s="1"/>
  <c r="C14" i="36"/>
  <c r="E14" i="36" s="1"/>
  <c r="F14" i="36" s="1"/>
  <c r="D13" i="36"/>
  <c r="D12" i="36"/>
  <c r="C13" i="36"/>
  <c r="E13" i="36" s="1"/>
  <c r="C12" i="36"/>
  <c r="E12" i="36" s="1"/>
  <c r="D11" i="36"/>
  <c r="D10" i="36"/>
  <c r="C11" i="36"/>
  <c r="E11" i="36" s="1"/>
  <c r="C10" i="36"/>
  <c r="D9" i="36"/>
  <c r="D8" i="36"/>
  <c r="C9" i="36"/>
  <c r="G9" i="36" s="1"/>
  <c r="C8" i="36"/>
  <c r="E8" i="36" s="1"/>
  <c r="D7" i="36"/>
  <c r="D6" i="36"/>
  <c r="C7" i="36"/>
  <c r="E7" i="36" s="1"/>
  <c r="F7" i="36" s="1"/>
  <c r="C6" i="36"/>
  <c r="D5" i="36"/>
  <c r="D4" i="36"/>
  <c r="C5" i="36"/>
  <c r="E5" i="36" s="1"/>
  <c r="C4" i="36"/>
  <c r="E4" i="36" s="1"/>
  <c r="I108" i="33"/>
  <c r="I107" i="33"/>
  <c r="J75" i="1"/>
  <c r="I75" i="1"/>
  <c r="G75" i="1"/>
  <c r="K72" i="33"/>
  <c r="K73" i="33"/>
  <c r="K74" i="33"/>
  <c r="J11" i="20"/>
  <c r="J10" i="20"/>
  <c r="J8" i="20"/>
  <c r="J7" i="20"/>
  <c r="J6" i="20"/>
  <c r="J5" i="20"/>
  <c r="K37" i="33"/>
  <c r="K38" i="33"/>
  <c r="K39" i="33"/>
  <c r="K107" i="33"/>
  <c r="K108" i="33"/>
  <c r="K101" i="33"/>
  <c r="K100" i="33"/>
  <c r="K94" i="33"/>
  <c r="K93" i="33"/>
  <c r="K87" i="33"/>
  <c r="K86" i="33"/>
  <c r="J111" i="33"/>
  <c r="J110" i="33"/>
  <c r="J108" i="33"/>
  <c r="J107" i="33"/>
  <c r="J101" i="33"/>
  <c r="J100" i="33"/>
  <c r="J94" i="33"/>
  <c r="J93" i="33"/>
  <c r="J87" i="33"/>
  <c r="J86" i="33"/>
  <c r="I111" i="33"/>
  <c r="I110" i="33"/>
  <c r="I104" i="33"/>
  <c r="I103" i="33"/>
  <c r="I101" i="33"/>
  <c r="I100" i="33"/>
  <c r="I97" i="33"/>
  <c r="I96" i="33"/>
  <c r="I94" i="33"/>
  <c r="I93" i="33"/>
  <c r="I90" i="33"/>
  <c r="I89" i="33"/>
  <c r="I87" i="33"/>
  <c r="I86" i="33"/>
  <c r="H111" i="33"/>
  <c r="H110" i="33"/>
  <c r="H108" i="33"/>
  <c r="H107" i="33"/>
  <c r="H104" i="33"/>
  <c r="H103" i="33"/>
  <c r="H101" i="33"/>
  <c r="H100" i="33"/>
  <c r="H97" i="33"/>
  <c r="H96" i="33"/>
  <c r="H94" i="33"/>
  <c r="H93" i="33"/>
  <c r="H90" i="33"/>
  <c r="H89" i="33"/>
  <c r="H87" i="33"/>
  <c r="H86" i="33"/>
  <c r="G111" i="33"/>
  <c r="G110" i="33"/>
  <c r="G108" i="33"/>
  <c r="G107" i="33"/>
  <c r="G104" i="33"/>
  <c r="G103" i="33"/>
  <c r="G101" i="33"/>
  <c r="G100" i="33"/>
  <c r="G97" i="33"/>
  <c r="G96" i="33"/>
  <c r="G94" i="33"/>
  <c r="G93" i="33"/>
  <c r="G90" i="33"/>
  <c r="G89" i="33"/>
  <c r="G87" i="33"/>
  <c r="G86" i="33"/>
  <c r="F108" i="33"/>
  <c r="F107" i="33"/>
  <c r="F101" i="33"/>
  <c r="F100" i="33"/>
  <c r="F94" i="33"/>
  <c r="F93" i="33"/>
  <c r="F87" i="33"/>
  <c r="F86" i="33"/>
  <c r="E111" i="33"/>
  <c r="E110" i="33"/>
  <c r="E108" i="33"/>
  <c r="E107" i="33"/>
  <c r="E104" i="33"/>
  <c r="E103" i="33"/>
  <c r="E101" i="33"/>
  <c r="E100" i="33"/>
  <c r="E97" i="33"/>
  <c r="E96" i="33"/>
  <c r="E94" i="33"/>
  <c r="E93" i="33"/>
  <c r="E87" i="33"/>
  <c r="E86" i="33"/>
  <c r="E90" i="33"/>
  <c r="E89" i="33"/>
  <c r="E88" i="33" l="1"/>
  <c r="E98" i="33"/>
  <c r="G8" i="36"/>
  <c r="G4" i="36"/>
  <c r="F8" i="36"/>
  <c r="F12" i="36"/>
  <c r="E102" i="33"/>
  <c r="E109" i="33"/>
  <c r="E95" i="33"/>
  <c r="E91" i="33"/>
  <c r="E92" i="33" s="1"/>
  <c r="E105" i="33"/>
  <c r="E106" i="33" s="1"/>
  <c r="E112" i="33"/>
  <c r="E113" i="33" s="1"/>
  <c r="D88" i="36"/>
  <c r="D87" i="36"/>
  <c r="C87" i="36"/>
  <c r="C88" i="36"/>
  <c r="E88" i="36" s="1"/>
  <c r="G13" i="36"/>
  <c r="G6" i="36"/>
  <c r="G10" i="36"/>
  <c r="G12" i="36"/>
  <c r="G16" i="36"/>
  <c r="E6" i="36"/>
  <c r="F6" i="36" s="1"/>
  <c r="E10" i="36"/>
  <c r="F10" i="36" s="1"/>
  <c r="D19" i="36"/>
  <c r="G11" i="36"/>
  <c r="F13" i="36"/>
  <c r="G15" i="36"/>
  <c r="E9" i="36"/>
  <c r="F9" i="36" s="1"/>
  <c r="D18" i="36"/>
  <c r="D20" i="36" s="1"/>
  <c r="F15" i="36"/>
  <c r="G14" i="36"/>
  <c r="F11" i="36"/>
  <c r="G5" i="36"/>
  <c r="G7" i="36"/>
  <c r="C18" i="36"/>
  <c r="E18" i="36" s="1"/>
  <c r="C19" i="36"/>
  <c r="F4" i="36"/>
  <c r="F5" i="36"/>
  <c r="E84" i="33"/>
  <c r="E83" i="33"/>
  <c r="E99" i="33" l="1"/>
  <c r="D89" i="36"/>
  <c r="C89" i="36"/>
  <c r="E89" i="36" s="1"/>
  <c r="E87" i="36"/>
  <c r="C20" i="36"/>
  <c r="F18" i="36"/>
  <c r="G18" i="36"/>
  <c r="E19" i="36"/>
  <c r="F19" i="36" s="1"/>
  <c r="G19" i="36"/>
  <c r="K28" i="33"/>
  <c r="K27" i="33"/>
  <c r="K21" i="33"/>
  <c r="K20" i="33"/>
  <c r="K14" i="33"/>
  <c r="K13" i="33"/>
  <c r="K7" i="33"/>
  <c r="K6" i="33"/>
  <c r="J31" i="33"/>
  <c r="J30" i="33"/>
  <c r="J28" i="33"/>
  <c r="J27" i="33"/>
  <c r="J24" i="33"/>
  <c r="J23" i="33"/>
  <c r="J21" i="33"/>
  <c r="J20" i="33"/>
  <c r="J17" i="33"/>
  <c r="J16" i="33"/>
  <c r="J14" i="33"/>
  <c r="J13" i="33"/>
  <c r="J10" i="33"/>
  <c r="J9" i="33"/>
  <c r="J37" i="33" s="1"/>
  <c r="J7" i="33"/>
  <c r="J35" i="33" s="1"/>
  <c r="J6" i="33"/>
  <c r="J34" i="33" s="1"/>
  <c r="I31" i="33"/>
  <c r="I30" i="33"/>
  <c r="I28" i="33"/>
  <c r="I27" i="33"/>
  <c r="I24" i="33"/>
  <c r="I23" i="33"/>
  <c r="I21" i="33"/>
  <c r="I20" i="33"/>
  <c r="I17" i="33"/>
  <c r="I16" i="33"/>
  <c r="I14" i="33"/>
  <c r="I13" i="33"/>
  <c r="I10" i="33"/>
  <c r="I38" i="33" s="1"/>
  <c r="I9" i="33"/>
  <c r="I37" i="33" s="1"/>
  <c r="I7" i="33"/>
  <c r="I35" i="33" s="1"/>
  <c r="I6" i="33"/>
  <c r="I34" i="33" s="1"/>
  <c r="J38" i="33" l="1"/>
  <c r="K34" i="33"/>
  <c r="K35" i="33"/>
  <c r="G20" i="36"/>
  <c r="E20" i="36"/>
  <c r="F20" i="36" s="1"/>
  <c r="H31" i="33"/>
  <c r="H30" i="33"/>
  <c r="H28" i="33"/>
  <c r="H27" i="33"/>
  <c r="H24" i="33"/>
  <c r="H23" i="33"/>
  <c r="H21" i="33"/>
  <c r="H20" i="33"/>
  <c r="H22" i="33" s="1"/>
  <c r="H17" i="33"/>
  <c r="H16" i="33"/>
  <c r="H14" i="33"/>
  <c r="H13" i="33"/>
  <c r="H15" i="33" s="1"/>
  <c r="H10" i="33"/>
  <c r="H38" i="33" s="1"/>
  <c r="H9" i="33"/>
  <c r="H37" i="33" s="1"/>
  <c r="H7" i="33"/>
  <c r="H35" i="33" s="1"/>
  <c r="H6" i="33"/>
  <c r="H34" i="33" s="1"/>
  <c r="G31" i="33"/>
  <c r="G30" i="33"/>
  <c r="G28" i="33"/>
  <c r="G27" i="33"/>
  <c r="G24" i="33"/>
  <c r="G23" i="33"/>
  <c r="G21" i="33"/>
  <c r="G20" i="33"/>
  <c r="G22" i="33" s="1"/>
  <c r="G17" i="33"/>
  <c r="G16" i="33"/>
  <c r="G14" i="33"/>
  <c r="G13" i="33"/>
  <c r="G15" i="33" s="1"/>
  <c r="G10" i="33"/>
  <c r="G9" i="33"/>
  <c r="G7" i="33"/>
  <c r="G35" i="33" s="1"/>
  <c r="G6" i="33"/>
  <c r="G34" i="33" s="1"/>
  <c r="E31" i="33"/>
  <c r="E30" i="33"/>
  <c r="F31" i="33"/>
  <c r="F30" i="33"/>
  <c r="F28" i="33"/>
  <c r="F27" i="33"/>
  <c r="F24" i="33"/>
  <c r="F23" i="33"/>
  <c r="F25" i="33" s="1"/>
  <c r="F21" i="33"/>
  <c r="F20" i="33"/>
  <c r="F17" i="33"/>
  <c r="F16" i="33"/>
  <c r="F18" i="33" s="1"/>
  <c r="F14" i="33"/>
  <c r="F13" i="33"/>
  <c r="F10" i="33"/>
  <c r="F38" i="33" s="1"/>
  <c r="F9" i="33"/>
  <c r="F37" i="33" s="1"/>
  <c r="F7" i="33"/>
  <c r="F35" i="33" s="1"/>
  <c r="F6" i="33"/>
  <c r="F34" i="33" s="1"/>
  <c r="E28" i="33"/>
  <c r="E27" i="33"/>
  <c r="E24" i="33"/>
  <c r="E23" i="33"/>
  <c r="E21" i="33"/>
  <c r="E20" i="33"/>
  <c r="E22" i="33" s="1"/>
  <c r="E17" i="33"/>
  <c r="E16" i="33"/>
  <c r="E14" i="33"/>
  <c r="E13" i="33"/>
  <c r="E10" i="33"/>
  <c r="E38" i="33" s="1"/>
  <c r="E9" i="33"/>
  <c r="E7" i="33"/>
  <c r="E35" i="33" s="1"/>
  <c r="E6" i="33"/>
  <c r="F85" i="36"/>
  <c r="F84" i="36"/>
  <c r="F83" i="36"/>
  <c r="G83" i="36"/>
  <c r="F82" i="36"/>
  <c r="G82" i="36"/>
  <c r="F81" i="36"/>
  <c r="F80" i="36"/>
  <c r="F79" i="36"/>
  <c r="G79" i="36"/>
  <c r="F78" i="36"/>
  <c r="G78" i="36"/>
  <c r="F77" i="36"/>
  <c r="F75" i="36"/>
  <c r="F74" i="36"/>
  <c r="G74" i="36"/>
  <c r="F73" i="36"/>
  <c r="G73" i="36"/>
  <c r="C65" i="36"/>
  <c r="E65" i="36" s="1"/>
  <c r="D64" i="36"/>
  <c r="F63" i="36"/>
  <c r="G62" i="36"/>
  <c r="F61" i="36"/>
  <c r="G61" i="36"/>
  <c r="F60" i="36"/>
  <c r="G60" i="36"/>
  <c r="F59" i="36"/>
  <c r="F58" i="36"/>
  <c r="F57" i="36"/>
  <c r="G57" i="36"/>
  <c r="F56" i="36"/>
  <c r="G56" i="36"/>
  <c r="F55" i="36"/>
  <c r="F54" i="36"/>
  <c r="D65" i="36"/>
  <c r="F51" i="36"/>
  <c r="C64" i="36"/>
  <c r="H112" i="33"/>
  <c r="I109" i="33"/>
  <c r="H109" i="33"/>
  <c r="J105" i="33"/>
  <c r="H105" i="33"/>
  <c r="G102" i="33"/>
  <c r="J98" i="33"/>
  <c r="G98" i="33"/>
  <c r="K88" i="33"/>
  <c r="K92" i="33" s="1"/>
  <c r="I32" i="33"/>
  <c r="J29" i="33"/>
  <c r="J25" i="33"/>
  <c r="K22" i="33"/>
  <c r="K26" i="33" s="1"/>
  <c r="J22" i="33"/>
  <c r="I22" i="33"/>
  <c r="J18" i="33"/>
  <c r="I18" i="33"/>
  <c r="K15" i="33"/>
  <c r="K19" i="33" s="1"/>
  <c r="J15" i="33"/>
  <c r="I15" i="33"/>
  <c r="G38" i="33" l="1"/>
  <c r="E37" i="33"/>
  <c r="G37" i="33"/>
  <c r="E8" i="33"/>
  <c r="E34" i="33"/>
  <c r="D23" i="33"/>
  <c r="D14" i="33"/>
  <c r="F65" i="36"/>
  <c r="E18" i="33"/>
  <c r="F15" i="33"/>
  <c r="F19" i="33" s="1"/>
  <c r="F22" i="33"/>
  <c r="F26" i="33" s="1"/>
  <c r="F29" i="33"/>
  <c r="G18" i="33"/>
  <c r="G19" i="33" s="1"/>
  <c r="H11" i="33"/>
  <c r="H18" i="33"/>
  <c r="H19" i="33" s="1"/>
  <c r="H32" i="33"/>
  <c r="D21" i="33"/>
  <c r="J19" i="33"/>
  <c r="D13" i="33"/>
  <c r="I19" i="33"/>
  <c r="D16" i="33"/>
  <c r="E15" i="33"/>
  <c r="H95" i="33"/>
  <c r="H102" i="33"/>
  <c r="H106" i="33" s="1"/>
  <c r="F109" i="33"/>
  <c r="F113" i="33" s="1"/>
  <c r="D108" i="33"/>
  <c r="D93" i="33"/>
  <c r="F102" i="33"/>
  <c r="F106" i="33" s="1"/>
  <c r="D104" i="33"/>
  <c r="G109" i="33"/>
  <c r="K109" i="33"/>
  <c r="K113" i="33" s="1"/>
  <c r="D101" i="33"/>
  <c r="J109" i="33"/>
  <c r="I117" i="33"/>
  <c r="I98" i="33"/>
  <c r="D110" i="33"/>
  <c r="J112" i="33"/>
  <c r="D66" i="36"/>
  <c r="G64" i="36"/>
  <c r="C66" i="36"/>
  <c r="E64" i="36"/>
  <c r="F64" i="36" s="1"/>
  <c r="G84" i="36"/>
  <c r="G54" i="36"/>
  <c r="G58" i="36"/>
  <c r="G80" i="36"/>
  <c r="G77" i="36"/>
  <c r="G50" i="36"/>
  <c r="G65" i="36"/>
  <c r="G75" i="36"/>
  <c r="G51" i="36"/>
  <c r="G55" i="36"/>
  <c r="G59" i="36"/>
  <c r="F62" i="36"/>
  <c r="F50" i="36"/>
  <c r="G81" i="36"/>
  <c r="J26" i="33"/>
  <c r="G29" i="33"/>
  <c r="F95" i="33"/>
  <c r="F99" i="33" s="1"/>
  <c r="D20" i="33"/>
  <c r="G25" i="33"/>
  <c r="G26" i="33" s="1"/>
  <c r="D24" i="33"/>
  <c r="I25" i="33"/>
  <c r="I26" i="33" s="1"/>
  <c r="H29" i="33"/>
  <c r="D28" i="33"/>
  <c r="D30" i="33"/>
  <c r="D31" i="33"/>
  <c r="E32" i="33"/>
  <c r="I114" i="33"/>
  <c r="F115" i="33"/>
  <c r="J115" i="33"/>
  <c r="J118" i="33"/>
  <c r="G95" i="33"/>
  <c r="G99" i="33" s="1"/>
  <c r="K95" i="33"/>
  <c r="K99" i="33" s="1"/>
  <c r="J102" i="33"/>
  <c r="G105" i="33"/>
  <c r="G106" i="33" s="1"/>
  <c r="I118" i="33"/>
  <c r="I112" i="33"/>
  <c r="I113" i="33" s="1"/>
  <c r="K29" i="33"/>
  <c r="K33" i="33" s="1"/>
  <c r="J95" i="33"/>
  <c r="J99" i="33" s="1"/>
  <c r="D97" i="33"/>
  <c r="I102" i="33"/>
  <c r="J106" i="33"/>
  <c r="D107" i="33"/>
  <c r="H25" i="33"/>
  <c r="H26" i="33" s="1"/>
  <c r="E29" i="33"/>
  <c r="I29" i="33"/>
  <c r="I33" i="33" s="1"/>
  <c r="F32" i="33"/>
  <c r="J32" i="33"/>
  <c r="J33" i="33" s="1"/>
  <c r="J114" i="33"/>
  <c r="K115" i="33"/>
  <c r="G118" i="33"/>
  <c r="G91" i="33"/>
  <c r="D94" i="33"/>
  <c r="G114" i="33"/>
  <c r="J8" i="33"/>
  <c r="J36" i="33" s="1"/>
  <c r="I11" i="33"/>
  <c r="G117" i="33"/>
  <c r="D7" i="33"/>
  <c r="F8" i="33"/>
  <c r="F11" i="33"/>
  <c r="J11" i="33"/>
  <c r="G11" i="33"/>
  <c r="E25" i="33"/>
  <c r="G32" i="33"/>
  <c r="F88" i="33"/>
  <c r="F92" i="33" s="1"/>
  <c r="G88" i="33"/>
  <c r="G115" i="33"/>
  <c r="D90" i="33"/>
  <c r="I95" i="33"/>
  <c r="D96" i="33"/>
  <c r="K114" i="33"/>
  <c r="K102" i="33"/>
  <c r="K106" i="33" s="1"/>
  <c r="H113" i="33"/>
  <c r="F114" i="33"/>
  <c r="D9" i="33"/>
  <c r="E11" i="33"/>
  <c r="D6" i="33"/>
  <c r="I8" i="33"/>
  <c r="D10" i="33"/>
  <c r="D17" i="33"/>
  <c r="E85" i="33"/>
  <c r="D85" i="33" s="1"/>
  <c r="D83" i="33"/>
  <c r="J88" i="33"/>
  <c r="H91" i="33"/>
  <c r="H117" i="33"/>
  <c r="G8" i="33"/>
  <c r="K8" i="33"/>
  <c r="D27" i="33"/>
  <c r="H115" i="33"/>
  <c r="J117" i="33"/>
  <c r="H118" i="33"/>
  <c r="H98" i="33"/>
  <c r="H8" i="33"/>
  <c r="H114" i="33"/>
  <c r="D87" i="33"/>
  <c r="I115" i="33"/>
  <c r="I105" i="33"/>
  <c r="G112" i="33"/>
  <c r="D111" i="33"/>
  <c r="D84" i="33"/>
  <c r="D86" i="33"/>
  <c r="H88" i="33"/>
  <c r="D89" i="33"/>
  <c r="I91" i="33"/>
  <c r="D100" i="33"/>
  <c r="D103" i="33"/>
  <c r="I88" i="33"/>
  <c r="J91" i="33"/>
  <c r="E73" i="8"/>
  <c r="F73" i="8"/>
  <c r="G73" i="8"/>
  <c r="H73" i="8"/>
  <c r="I73" i="8"/>
  <c r="D73" i="8"/>
  <c r="J36" i="8"/>
  <c r="K36" i="8"/>
  <c r="J39" i="8"/>
  <c r="K39" i="8"/>
  <c r="J40" i="8"/>
  <c r="K40" i="8"/>
  <c r="J42" i="8"/>
  <c r="K42" i="8"/>
  <c r="L42" i="8"/>
  <c r="J43" i="8"/>
  <c r="K43" i="8"/>
  <c r="J44" i="8"/>
  <c r="K44" i="8"/>
  <c r="J45" i="8"/>
  <c r="K45" i="8"/>
  <c r="J46" i="8"/>
  <c r="K46" i="8"/>
  <c r="J47" i="8"/>
  <c r="K47" i="8"/>
  <c r="J48" i="8"/>
  <c r="K48" i="8"/>
  <c r="J37" i="8"/>
  <c r="K37" i="8"/>
  <c r="J38" i="8"/>
  <c r="K38" i="8"/>
  <c r="J41" i="8"/>
  <c r="L41" i="8" s="1"/>
  <c r="K41" i="8"/>
  <c r="J49" i="8"/>
  <c r="K49" i="8"/>
  <c r="J50" i="8"/>
  <c r="K50" i="8"/>
  <c r="J51" i="8"/>
  <c r="K51" i="8"/>
  <c r="J52" i="8"/>
  <c r="K52" i="8"/>
  <c r="J53" i="8"/>
  <c r="K53" i="8"/>
  <c r="J55" i="8"/>
  <c r="K55" i="8"/>
  <c r="J56" i="8"/>
  <c r="K56" i="8"/>
  <c r="J58" i="8"/>
  <c r="K58" i="8"/>
  <c r="J57" i="8"/>
  <c r="K57" i="8"/>
  <c r="J54" i="8"/>
  <c r="K54" i="8"/>
  <c r="J30" i="8"/>
  <c r="K30" i="8"/>
  <c r="J5" i="8"/>
  <c r="K5" i="8"/>
  <c r="J6" i="8"/>
  <c r="K6" i="8"/>
  <c r="J20" i="8"/>
  <c r="K20" i="8"/>
  <c r="J28" i="8"/>
  <c r="K28" i="8"/>
  <c r="J7" i="8"/>
  <c r="L7" i="8" s="1"/>
  <c r="K7" i="8"/>
  <c r="J8" i="8"/>
  <c r="K8" i="8"/>
  <c r="J9" i="8"/>
  <c r="K9" i="8"/>
  <c r="J10" i="8"/>
  <c r="K10" i="8"/>
  <c r="J12" i="8"/>
  <c r="K12" i="8"/>
  <c r="J13" i="8"/>
  <c r="K13" i="8"/>
  <c r="J14" i="8"/>
  <c r="K14" i="8"/>
  <c r="J15" i="8"/>
  <c r="K15" i="8"/>
  <c r="J16" i="8"/>
  <c r="K16" i="8"/>
  <c r="J17" i="8"/>
  <c r="K17" i="8"/>
  <c r="J18" i="8"/>
  <c r="K18" i="8"/>
  <c r="J19" i="8"/>
  <c r="K19" i="8"/>
  <c r="J22" i="8"/>
  <c r="K22" i="8"/>
  <c r="J23" i="8"/>
  <c r="K23" i="8"/>
  <c r="J24" i="8"/>
  <c r="K24" i="8"/>
  <c r="J26" i="8"/>
  <c r="K26" i="8"/>
  <c r="J27" i="8"/>
  <c r="L27" i="8" s="1"/>
  <c r="K27" i="8"/>
  <c r="J29" i="8"/>
  <c r="K29" i="8"/>
  <c r="J31" i="8"/>
  <c r="K31" i="8"/>
  <c r="J32" i="8"/>
  <c r="K32" i="8"/>
  <c r="J33" i="8"/>
  <c r="K33" i="8"/>
  <c r="J34" i="8"/>
  <c r="K34" i="8"/>
  <c r="J25" i="8"/>
  <c r="K25" i="8"/>
  <c r="J21" i="8"/>
  <c r="K21" i="8"/>
  <c r="J11" i="8"/>
  <c r="K11" i="8"/>
  <c r="J60" i="8"/>
  <c r="K60" i="8"/>
  <c r="J71" i="8"/>
  <c r="K71" i="8"/>
  <c r="J64" i="8"/>
  <c r="K64" i="8"/>
  <c r="J65" i="8"/>
  <c r="K65" i="8"/>
  <c r="J66" i="8"/>
  <c r="K66" i="8"/>
  <c r="J68" i="8"/>
  <c r="K68" i="8"/>
  <c r="J70" i="8"/>
  <c r="K70" i="8"/>
  <c r="J72" i="8"/>
  <c r="K72" i="8"/>
  <c r="J69" i="8"/>
  <c r="K69" i="8"/>
  <c r="J67" i="8"/>
  <c r="K67" i="8"/>
  <c r="J63" i="8"/>
  <c r="K63" i="8"/>
  <c r="J61" i="8"/>
  <c r="K61" i="8"/>
  <c r="J59" i="8"/>
  <c r="K59" i="8"/>
  <c r="J62" i="8"/>
  <c r="K62" i="8"/>
  <c r="K35" i="8"/>
  <c r="J35" i="8"/>
  <c r="I17" i="30"/>
  <c r="H17" i="30"/>
  <c r="C17" i="30"/>
  <c r="M16" i="30"/>
  <c r="R16" i="30"/>
  <c r="D15" i="30"/>
  <c r="X15" i="30"/>
  <c r="W15" i="30"/>
  <c r="I15" i="30"/>
  <c r="H15" i="30"/>
  <c r="C15" i="30"/>
  <c r="V30" i="30"/>
  <c r="I29" i="30"/>
  <c r="F29" i="30" s="1"/>
  <c r="H29" i="30"/>
  <c r="E29" i="30" s="1"/>
  <c r="C29" i="30"/>
  <c r="I28" i="30"/>
  <c r="F28" i="30" s="1"/>
  <c r="H28" i="30"/>
  <c r="G28" i="30" s="1"/>
  <c r="D28" i="30" s="1"/>
  <c r="C28" i="30"/>
  <c r="I27" i="30"/>
  <c r="F27" i="30" s="1"/>
  <c r="H27" i="30"/>
  <c r="E27" i="30" s="1"/>
  <c r="C27" i="30"/>
  <c r="I26" i="30"/>
  <c r="F26" i="30" s="1"/>
  <c r="H26" i="30"/>
  <c r="C26" i="30"/>
  <c r="X25" i="30"/>
  <c r="W25" i="30"/>
  <c r="W30" i="30" s="1"/>
  <c r="I25" i="30"/>
  <c r="H25" i="30"/>
  <c r="C25" i="30"/>
  <c r="I24" i="30"/>
  <c r="F24" i="30" s="1"/>
  <c r="H24" i="30"/>
  <c r="C24" i="30"/>
  <c r="I23" i="30"/>
  <c r="F23" i="30" s="1"/>
  <c r="H23" i="30"/>
  <c r="E23" i="30" s="1"/>
  <c r="C23" i="30"/>
  <c r="I22" i="30"/>
  <c r="H22" i="30"/>
  <c r="F22" i="30"/>
  <c r="E22" i="30"/>
  <c r="X17" i="30"/>
  <c r="W17" i="30"/>
  <c r="D21" i="30"/>
  <c r="I21" i="30"/>
  <c r="F21" i="30" s="1"/>
  <c r="H21" i="30"/>
  <c r="E21" i="30" s="1"/>
  <c r="X20" i="30"/>
  <c r="W20" i="30"/>
  <c r="R20" i="30"/>
  <c r="Q20" i="30"/>
  <c r="O20" i="30"/>
  <c r="N20" i="30"/>
  <c r="L20" i="30"/>
  <c r="K20" i="30"/>
  <c r="I20" i="30"/>
  <c r="H20" i="30"/>
  <c r="C20" i="30"/>
  <c r="J19" i="30"/>
  <c r="M19" i="30"/>
  <c r="P19" i="30"/>
  <c r="S19" i="30"/>
  <c r="V19" i="30"/>
  <c r="Y19" i="30"/>
  <c r="D18" i="30"/>
  <c r="AA18" i="30"/>
  <c r="AA19" i="30" s="1"/>
  <c r="Z18" i="30"/>
  <c r="Z19" i="30" s="1"/>
  <c r="X18" i="30"/>
  <c r="W18" i="30"/>
  <c r="U18" i="30"/>
  <c r="U19" i="30" s="1"/>
  <c r="T18" i="30"/>
  <c r="T19" i="30" s="1"/>
  <c r="R18" i="30"/>
  <c r="R19" i="30" s="1"/>
  <c r="Q18" i="30"/>
  <c r="Q19" i="30" s="1"/>
  <c r="O18" i="30"/>
  <c r="O19" i="30" s="1"/>
  <c r="N18" i="30"/>
  <c r="N19" i="30" s="1"/>
  <c r="L18" i="30"/>
  <c r="L19" i="30" s="1"/>
  <c r="K18" i="30"/>
  <c r="K19" i="30" s="1"/>
  <c r="I18" i="30"/>
  <c r="H18" i="30"/>
  <c r="C18" i="30"/>
  <c r="I14" i="30"/>
  <c r="F14" i="30" s="1"/>
  <c r="H14" i="30"/>
  <c r="E14" i="30" s="1"/>
  <c r="I13" i="30"/>
  <c r="F13" i="30" s="1"/>
  <c r="H13" i="30"/>
  <c r="E13" i="30" s="1"/>
  <c r="I12" i="30"/>
  <c r="F12" i="30" s="1"/>
  <c r="H12" i="30"/>
  <c r="O11" i="30"/>
  <c r="O16" i="30" s="1"/>
  <c r="N11" i="30"/>
  <c r="N16" i="30" s="1"/>
  <c r="I11" i="30"/>
  <c r="H11" i="30"/>
  <c r="C11" i="30"/>
  <c r="C16" i="30" s="1"/>
  <c r="X11" i="30"/>
  <c r="X16" i="30" s="1"/>
  <c r="W11" i="30"/>
  <c r="R11" i="30"/>
  <c r="Q11" i="30"/>
  <c r="Q16" i="30" s="1"/>
  <c r="I10" i="30"/>
  <c r="F10" i="30" s="1"/>
  <c r="H10" i="30"/>
  <c r="AA7" i="30"/>
  <c r="Z7" i="30"/>
  <c r="Y7" i="30" s="1"/>
  <c r="X7" i="30"/>
  <c r="W7" i="30"/>
  <c r="U7" i="30"/>
  <c r="T7" i="30"/>
  <c r="S7" i="30" s="1"/>
  <c r="R7" i="30"/>
  <c r="Q7" i="30"/>
  <c r="O7" i="30"/>
  <c r="N7" i="30"/>
  <c r="M7" i="30" s="1"/>
  <c r="L7" i="30"/>
  <c r="K7" i="30"/>
  <c r="I7" i="30"/>
  <c r="C7" i="30"/>
  <c r="AA5" i="30"/>
  <c r="Z5" i="30"/>
  <c r="X5" i="30"/>
  <c r="W5" i="30"/>
  <c r="U5" i="30"/>
  <c r="T5" i="30"/>
  <c r="R5" i="30"/>
  <c r="Q5" i="30"/>
  <c r="O5" i="30"/>
  <c r="N5" i="30"/>
  <c r="L5" i="30"/>
  <c r="K5" i="30"/>
  <c r="J21" i="29"/>
  <c r="E15" i="30" l="1"/>
  <c r="H36" i="33"/>
  <c r="D34" i="33"/>
  <c r="D37" i="33"/>
  <c r="F33" i="33"/>
  <c r="H33" i="33"/>
  <c r="K36" i="33"/>
  <c r="D38" i="33"/>
  <c r="F36" i="33"/>
  <c r="D18" i="33"/>
  <c r="G36" i="33"/>
  <c r="I36" i="33"/>
  <c r="G39" i="33"/>
  <c r="D35" i="33"/>
  <c r="D22" i="33"/>
  <c r="I39" i="33"/>
  <c r="J39" i="33"/>
  <c r="E36" i="33"/>
  <c r="E39" i="33"/>
  <c r="F39" i="33"/>
  <c r="H39" i="33"/>
  <c r="F17" i="30"/>
  <c r="I19" i="30"/>
  <c r="F20" i="30"/>
  <c r="D22" i="30"/>
  <c r="G24" i="30"/>
  <c r="D24" i="30" s="1"/>
  <c r="F15" i="30"/>
  <c r="G10" i="30"/>
  <c r="D10" i="30" s="1"/>
  <c r="V11" i="30"/>
  <c r="V16" i="30" s="1"/>
  <c r="W19" i="30"/>
  <c r="E20" i="30"/>
  <c r="F25" i="30"/>
  <c r="G22" i="30"/>
  <c r="H16" i="30"/>
  <c r="C30" i="30"/>
  <c r="C19" i="30"/>
  <c r="I106" i="33"/>
  <c r="D106" i="33" s="1"/>
  <c r="P11" i="30"/>
  <c r="P16" i="30" s="1"/>
  <c r="E11" i="30"/>
  <c r="E18" i="30"/>
  <c r="E24" i="30"/>
  <c r="X30" i="30"/>
  <c r="W16" i="30"/>
  <c r="I16" i="30"/>
  <c r="J5" i="30"/>
  <c r="V5" i="30"/>
  <c r="G26" i="30"/>
  <c r="D26" i="30" s="1"/>
  <c r="F30" i="30"/>
  <c r="J113" i="33"/>
  <c r="J116" i="33"/>
  <c r="D15" i="33"/>
  <c r="D19" i="33" s="1"/>
  <c r="E19" i="33"/>
  <c r="I119" i="33"/>
  <c r="D117" i="33"/>
  <c r="H99" i="33"/>
  <c r="F116" i="33"/>
  <c r="F120" i="33" s="1"/>
  <c r="I116" i="33"/>
  <c r="G116" i="33"/>
  <c r="J119" i="33"/>
  <c r="G33" i="33"/>
  <c r="E33" i="33"/>
  <c r="D109" i="33"/>
  <c r="G92" i="33"/>
  <c r="F87" i="36"/>
  <c r="G87" i="36"/>
  <c r="G88" i="36"/>
  <c r="F88" i="36"/>
  <c r="E66" i="36"/>
  <c r="F66" i="36" s="1"/>
  <c r="G66" i="36"/>
  <c r="J92" i="33"/>
  <c r="H116" i="33"/>
  <c r="D114" i="33"/>
  <c r="D95" i="33"/>
  <c r="D29" i="33"/>
  <c r="D88" i="33"/>
  <c r="I92" i="33"/>
  <c r="D115" i="33"/>
  <c r="H119" i="33"/>
  <c r="D11" i="33"/>
  <c r="K116" i="33"/>
  <c r="K120" i="33" s="1"/>
  <c r="G119" i="33"/>
  <c r="H12" i="33"/>
  <c r="H40" i="33" s="1"/>
  <c r="D91" i="33"/>
  <c r="J12" i="33"/>
  <c r="J40" i="33" s="1"/>
  <c r="D105" i="33"/>
  <c r="D102" i="33"/>
  <c r="I12" i="33"/>
  <c r="I40" i="33" s="1"/>
  <c r="I99" i="33"/>
  <c r="H92" i="33"/>
  <c r="D118" i="33"/>
  <c r="E26" i="33"/>
  <c r="D26" i="33" s="1"/>
  <c r="D25" i="33"/>
  <c r="F12" i="33"/>
  <c r="F40" i="33" s="1"/>
  <c r="D32" i="33"/>
  <c r="E12" i="33"/>
  <c r="D98" i="33"/>
  <c r="G113" i="33"/>
  <c r="D112" i="33"/>
  <c r="K12" i="33"/>
  <c r="K40" i="33" s="1"/>
  <c r="D8" i="33"/>
  <c r="D36" i="33" s="1"/>
  <c r="G12" i="33"/>
  <c r="L21" i="8"/>
  <c r="L32" i="8"/>
  <c r="L29" i="8"/>
  <c r="L15" i="8"/>
  <c r="L56" i="8"/>
  <c r="L51" i="8"/>
  <c r="L49" i="8"/>
  <c r="L72" i="8"/>
  <c r="L68" i="8"/>
  <c r="L11" i="8"/>
  <c r="L26" i="8"/>
  <c r="L5" i="8"/>
  <c r="L38" i="8"/>
  <c r="L69" i="8"/>
  <c r="L70" i="8"/>
  <c r="L24" i="8"/>
  <c r="L22" i="8"/>
  <c r="L16" i="8"/>
  <c r="L28" i="8"/>
  <c r="L37" i="8"/>
  <c r="L47" i="8"/>
  <c r="L43" i="8"/>
  <c r="L65" i="8"/>
  <c r="L20" i="8"/>
  <c r="L58" i="8"/>
  <c r="L63" i="8"/>
  <c r="L10" i="8"/>
  <c r="L8" i="8"/>
  <c r="L61" i="8"/>
  <c r="L60" i="8"/>
  <c r="L25" i="8"/>
  <c r="L33" i="8"/>
  <c r="L19" i="8"/>
  <c r="L17" i="8"/>
  <c r="L14" i="8"/>
  <c r="L12" i="8"/>
  <c r="L30" i="8"/>
  <c r="L57" i="8"/>
  <c r="L55" i="8"/>
  <c r="L52" i="8"/>
  <c r="L46" i="8"/>
  <c r="L44" i="8"/>
  <c r="L40" i="8"/>
  <c r="L36" i="8"/>
  <c r="L35" i="8"/>
  <c r="K73" i="8"/>
  <c r="L62" i="8"/>
  <c r="L64" i="8"/>
  <c r="L59" i="8"/>
  <c r="L71" i="8"/>
  <c r="L34" i="8"/>
  <c r="L23" i="8"/>
  <c r="L13" i="8"/>
  <c r="L54" i="8"/>
  <c r="J73" i="8"/>
  <c r="L67" i="8"/>
  <c r="L66" i="8"/>
  <c r="L31" i="8"/>
  <c r="L18" i="8"/>
  <c r="L9" i="8"/>
  <c r="L6" i="8"/>
  <c r="L53" i="8"/>
  <c r="L50" i="8"/>
  <c r="L48" i="8"/>
  <c r="L45" i="8"/>
  <c r="L39" i="8"/>
  <c r="D17" i="30"/>
  <c r="D19" i="30" s="1"/>
  <c r="G19" i="30"/>
  <c r="E28" i="30"/>
  <c r="G29" i="30"/>
  <c r="D29" i="30" s="1"/>
  <c r="E17" i="30"/>
  <c r="E26" i="30"/>
  <c r="G27" i="30"/>
  <c r="D27" i="30" s="1"/>
  <c r="I30" i="30"/>
  <c r="G20" i="30"/>
  <c r="D20" i="30" s="1"/>
  <c r="H30" i="30"/>
  <c r="G14" i="30"/>
  <c r="D14" i="30" s="1"/>
  <c r="F11" i="30"/>
  <c r="F16" i="30" s="1"/>
  <c r="G12" i="30"/>
  <c r="D12" i="30" s="1"/>
  <c r="X19" i="30"/>
  <c r="G25" i="30"/>
  <c r="D25" i="30" s="1"/>
  <c r="E25" i="30"/>
  <c r="E19" i="30"/>
  <c r="E10" i="30"/>
  <c r="G13" i="30"/>
  <c r="D13" i="30" s="1"/>
  <c r="G11" i="30"/>
  <c r="E12" i="30"/>
  <c r="F18" i="30"/>
  <c r="F19" i="30" s="1"/>
  <c r="G23" i="30"/>
  <c r="H19" i="30"/>
  <c r="Y5" i="30"/>
  <c r="M5" i="30"/>
  <c r="F7" i="30"/>
  <c r="S5" i="30"/>
  <c r="J7" i="30"/>
  <c r="P7" i="30"/>
  <c r="V7" i="30"/>
  <c r="P5" i="30"/>
  <c r="K17" i="29"/>
  <c r="M17" i="29" s="1"/>
  <c r="L16" i="29"/>
  <c r="J16" i="29"/>
  <c r="I16" i="29"/>
  <c r="K18" i="29"/>
  <c r="M18" i="29" s="1"/>
  <c r="K15" i="29"/>
  <c r="M15" i="29" s="1"/>
  <c r="K14" i="29"/>
  <c r="M14" i="29" s="1"/>
  <c r="K13" i="29"/>
  <c r="M13" i="29" s="1"/>
  <c r="L12" i="29"/>
  <c r="I12" i="29"/>
  <c r="K11" i="29"/>
  <c r="M11" i="29" s="1"/>
  <c r="L10" i="29"/>
  <c r="I10" i="29"/>
  <c r="M10" i="29" s="1"/>
  <c r="L8" i="29"/>
  <c r="K8" i="29"/>
  <c r="D60" i="1"/>
  <c r="I6" i="29"/>
  <c r="I7" i="29"/>
  <c r="K7" i="29"/>
  <c r="L6" i="29"/>
  <c r="J6" i="29"/>
  <c r="F13" i="29"/>
  <c r="G18" i="29"/>
  <c r="G16" i="29"/>
  <c r="G14" i="29"/>
  <c r="G13" i="29"/>
  <c r="G12" i="29"/>
  <c r="G10" i="29"/>
  <c r="G8" i="29"/>
  <c r="G40" i="33" l="1"/>
  <c r="D33" i="33"/>
  <c r="E40" i="33"/>
  <c r="D39" i="33"/>
  <c r="I20" i="29"/>
  <c r="M16" i="29"/>
  <c r="J20" i="29"/>
  <c r="J22" i="29" s="1"/>
  <c r="L20" i="29"/>
  <c r="L22" i="29" s="1"/>
  <c r="D11" i="30"/>
  <c r="D16" i="30" s="1"/>
  <c r="G16" i="30"/>
  <c r="K21" i="29"/>
  <c r="K20" i="29"/>
  <c r="M8" i="29"/>
  <c r="I21" i="29"/>
  <c r="M7" i="29"/>
  <c r="M21" i="29" s="1"/>
  <c r="M12" i="29"/>
  <c r="E16" i="30"/>
  <c r="E30" i="30"/>
  <c r="D113" i="33"/>
  <c r="J120" i="33"/>
  <c r="I120" i="33"/>
  <c r="G120" i="33"/>
  <c r="D119" i="33"/>
  <c r="D116" i="33"/>
  <c r="G89" i="36"/>
  <c r="F89" i="36"/>
  <c r="H120" i="33"/>
  <c r="D12" i="33"/>
  <c r="D99" i="33"/>
  <c r="D92" i="33"/>
  <c r="L73" i="8"/>
  <c r="D23" i="30"/>
  <c r="D30" i="30" s="1"/>
  <c r="G30" i="30"/>
  <c r="M6" i="29"/>
  <c r="D40" i="33" l="1"/>
  <c r="M20" i="29"/>
  <c r="M22" i="29" s="1"/>
  <c r="K22" i="29"/>
  <c r="D120" i="33"/>
  <c r="G7" i="29"/>
  <c r="G21" i="29" s="1"/>
  <c r="G22" i="29" s="1"/>
  <c r="G6" i="29"/>
  <c r="G20" i="29" s="1"/>
  <c r="F18" i="29"/>
  <c r="F17" i="29"/>
  <c r="F16" i="29"/>
  <c r="F15" i="29"/>
  <c r="F14" i="29"/>
  <c r="F12" i="29"/>
  <c r="F11" i="29"/>
  <c r="F10" i="29"/>
  <c r="F9" i="29"/>
  <c r="F8" i="29"/>
  <c r="F7" i="29"/>
  <c r="F6" i="29"/>
  <c r="E18" i="29"/>
  <c r="E17" i="29"/>
  <c r="E16" i="29"/>
  <c r="E15" i="29"/>
  <c r="E14" i="29"/>
  <c r="E13" i="29"/>
  <c r="H13" i="29" s="1"/>
  <c r="C13" i="29" s="1"/>
  <c r="E12" i="29"/>
  <c r="E11" i="29"/>
  <c r="E10" i="29"/>
  <c r="E9" i="29"/>
  <c r="E8" i="29"/>
  <c r="E7" i="29"/>
  <c r="E6" i="29"/>
  <c r="E20" i="29" s="1"/>
  <c r="D18" i="29"/>
  <c r="D16" i="29"/>
  <c r="D14" i="29"/>
  <c r="D12" i="29"/>
  <c r="D10" i="29"/>
  <c r="D8" i="29"/>
  <c r="D7" i="29"/>
  <c r="D6" i="29"/>
  <c r="I22" i="29"/>
  <c r="H12" i="29" l="1"/>
  <c r="C12" i="29" s="1"/>
  <c r="F21" i="29"/>
  <c r="H11" i="29"/>
  <c r="C11" i="29" s="1"/>
  <c r="H18" i="29"/>
  <c r="C18" i="29" s="1"/>
  <c r="H17" i="29"/>
  <c r="C17" i="29" s="1"/>
  <c r="H14" i="29"/>
  <c r="C14" i="29" s="1"/>
  <c r="E21" i="29"/>
  <c r="E22" i="29" s="1"/>
  <c r="H9" i="29"/>
  <c r="C9" i="29" s="1"/>
  <c r="H8" i="29"/>
  <c r="C8" i="29" s="1"/>
  <c r="H16" i="29"/>
  <c r="C16" i="29" s="1"/>
  <c r="F20" i="29"/>
  <c r="F22" i="29" s="1"/>
  <c r="H15" i="29"/>
  <c r="C15" i="29" s="1"/>
  <c r="H10" i="29"/>
  <c r="C10" i="29" s="1"/>
  <c r="D20" i="29"/>
  <c r="H6" i="29"/>
  <c r="C6" i="29" s="1"/>
  <c r="D21" i="29"/>
  <c r="H7" i="29"/>
  <c r="C7" i="29" s="1"/>
  <c r="C45" i="28"/>
  <c r="D38" i="28"/>
  <c r="E38" i="28"/>
  <c r="F38" i="28"/>
  <c r="G38" i="28"/>
  <c r="H38" i="28"/>
  <c r="I38" i="28"/>
  <c r="J38" i="28"/>
  <c r="C38" i="28"/>
  <c r="C37" i="28"/>
  <c r="C31" i="28"/>
  <c r="I26" i="28"/>
  <c r="H20" i="29" l="1"/>
  <c r="C20" i="29" s="1"/>
  <c r="D22" i="29"/>
  <c r="H22" i="29" s="1"/>
  <c r="C22" i="29" s="1"/>
  <c r="H21" i="29"/>
  <c r="C21" i="29" s="1"/>
  <c r="D20" i="28"/>
  <c r="D22" i="28"/>
  <c r="D27" i="28"/>
  <c r="C27" i="28" s="1"/>
  <c r="D26" i="28"/>
  <c r="C26" i="28" s="1"/>
  <c r="D25" i="28"/>
  <c r="C25" i="28" s="1"/>
  <c r="J23" i="28"/>
  <c r="I23" i="28"/>
  <c r="H23" i="28"/>
  <c r="H29" i="28" s="1"/>
  <c r="G23" i="28"/>
  <c r="F23" i="28"/>
  <c r="E23" i="28"/>
  <c r="D23" i="28"/>
  <c r="C22" i="28"/>
  <c r="I22" i="28"/>
  <c r="C19" i="28"/>
  <c r="I21" i="28"/>
  <c r="G21" i="28"/>
  <c r="F21" i="28"/>
  <c r="E21" i="28"/>
  <c r="D21" i="28"/>
  <c r="I20" i="28"/>
  <c r="G20" i="28"/>
  <c r="F20" i="28"/>
  <c r="D19" i="28"/>
  <c r="D18" i="28"/>
  <c r="C18" i="28" s="1"/>
  <c r="D17" i="28"/>
  <c r="C17" i="28" s="1"/>
  <c r="D16" i="28"/>
  <c r="C16" i="28" s="1"/>
  <c r="E13" i="28"/>
  <c r="D13" i="28"/>
  <c r="D12" i="28"/>
  <c r="C12" i="28" s="1"/>
  <c r="D11" i="28"/>
  <c r="E11" i="28"/>
  <c r="C36" i="28"/>
  <c r="C35" i="28"/>
  <c r="C34" i="28"/>
  <c r="C33" i="28"/>
  <c r="C32" i="28"/>
  <c r="C30" i="28"/>
  <c r="J29" i="28"/>
  <c r="C28" i="28"/>
  <c r="C10" i="28"/>
  <c r="C9" i="28"/>
  <c r="C8" i="28"/>
  <c r="C7" i="28"/>
  <c r="C6" i="28"/>
  <c r="C5" i="28"/>
  <c r="C4" i="28"/>
  <c r="C23" i="28" l="1"/>
  <c r="E29" i="28"/>
  <c r="G29" i="28"/>
  <c r="F29" i="28"/>
  <c r="I29" i="28"/>
  <c r="C20" i="28"/>
  <c r="C21" i="28"/>
  <c r="C29" i="28" s="1"/>
  <c r="D29" i="28"/>
  <c r="C11" i="28"/>
  <c r="C43" i="28"/>
  <c r="Y25" i="27"/>
  <c r="Z25" i="27"/>
  <c r="AA25" i="27"/>
  <c r="AB25" i="27"/>
  <c r="AC25" i="27"/>
  <c r="AI25" i="27"/>
  <c r="AJ25" i="27"/>
  <c r="AK25" i="27"/>
  <c r="AL25" i="27"/>
  <c r="AM25" i="27"/>
  <c r="F17" i="27"/>
  <c r="F5" i="27"/>
  <c r="F20" i="27"/>
  <c r="F14" i="27"/>
  <c r="F11" i="27"/>
  <c r="F6" i="27"/>
  <c r="F25" i="27" s="1"/>
  <c r="AM5" i="27"/>
  <c r="AM7" i="27" s="1"/>
  <c r="AF6" i="27"/>
  <c r="AF7" i="27" s="1"/>
  <c r="AP9" i="27"/>
  <c r="AR9" i="27"/>
  <c r="AR21" i="27"/>
  <c r="AQ9" i="27"/>
  <c r="AQ21" i="27"/>
  <c r="AN9" i="27"/>
  <c r="AO9" i="27"/>
  <c r="AM20" i="27"/>
  <c r="AL20" i="27"/>
  <c r="AL22" i="27" s="1"/>
  <c r="AL5" i="27"/>
  <c r="AK20" i="27"/>
  <c r="AK22" i="27" s="1"/>
  <c r="AK5" i="27"/>
  <c r="AJ20" i="27"/>
  <c r="AJ22" i="27" s="1"/>
  <c r="AJ5" i="27"/>
  <c r="AJ7" i="27" s="1"/>
  <c r="AI20" i="27"/>
  <c r="AI22" i="27" s="1"/>
  <c r="AI5" i="27"/>
  <c r="AH23" i="27"/>
  <c r="AR23" i="27" s="1"/>
  <c r="AH18" i="27"/>
  <c r="AR18" i="27" s="1"/>
  <c r="AH17" i="27"/>
  <c r="AH15" i="27"/>
  <c r="AH16" i="27" s="1"/>
  <c r="AH12" i="27"/>
  <c r="AR12" i="27" s="1"/>
  <c r="AH8" i="27"/>
  <c r="AH10" i="27" s="1"/>
  <c r="AR10" i="27" s="1"/>
  <c r="AH6" i="27"/>
  <c r="AH7" i="27" s="1"/>
  <c r="AG23" i="27"/>
  <c r="AQ23" i="27" s="1"/>
  <c r="AG18" i="27"/>
  <c r="AQ18" i="27" s="1"/>
  <c r="AG17" i="27"/>
  <c r="AG15" i="27"/>
  <c r="AG16" i="27" s="1"/>
  <c r="AG12" i="27"/>
  <c r="AG8" i="27"/>
  <c r="AG6" i="27"/>
  <c r="AF23" i="27"/>
  <c r="AP23" i="27" s="1"/>
  <c r="AF21" i="27"/>
  <c r="AF22" i="27" s="1"/>
  <c r="AF18" i="27"/>
  <c r="AP18" i="27" s="1"/>
  <c r="AF17" i="27"/>
  <c r="AP17" i="27" s="1"/>
  <c r="AF15" i="27"/>
  <c r="AP15" i="27" s="1"/>
  <c r="AF12" i="27"/>
  <c r="AF8" i="27"/>
  <c r="AE23" i="27"/>
  <c r="AO23" i="27" s="1"/>
  <c r="AE21" i="27"/>
  <c r="AE18" i="27"/>
  <c r="AO18" i="27" s="1"/>
  <c r="AE17" i="27"/>
  <c r="AO17" i="27" s="1"/>
  <c r="AE15" i="27"/>
  <c r="AE12" i="27"/>
  <c r="AO12" i="27" s="1"/>
  <c r="AE8" i="27"/>
  <c r="AE6" i="27"/>
  <c r="AD23" i="27"/>
  <c r="AN23" i="27" s="1"/>
  <c r="AD21" i="27"/>
  <c r="AN21" i="27" s="1"/>
  <c r="AD18" i="27"/>
  <c r="AN18" i="27" s="1"/>
  <c r="AD17" i="27"/>
  <c r="AD15" i="27"/>
  <c r="AN15" i="27" s="1"/>
  <c r="AD12" i="27"/>
  <c r="AD8" i="27"/>
  <c r="AD10" i="27" s="1"/>
  <c r="AD6" i="27"/>
  <c r="AC20" i="27"/>
  <c r="AC22" i="27" s="1"/>
  <c r="AC14" i="27"/>
  <c r="AC16" i="27" s="1"/>
  <c r="AC5" i="27"/>
  <c r="AC7" i="27" s="1"/>
  <c r="AB20" i="27"/>
  <c r="AB22" i="27" s="1"/>
  <c r="AB11" i="27"/>
  <c r="AB13" i="27" s="1"/>
  <c r="AB5" i="27"/>
  <c r="AA20" i="27"/>
  <c r="AA22" i="27" s="1"/>
  <c r="AA14" i="27"/>
  <c r="AA16" i="27" s="1"/>
  <c r="AA11" i="27"/>
  <c r="AA13" i="27" s="1"/>
  <c r="AA8" i="27"/>
  <c r="C40" i="28" l="1"/>
  <c r="C5" i="30"/>
  <c r="AK24" i="27"/>
  <c r="AK26" i="27" s="1"/>
  <c r="AF24" i="27"/>
  <c r="AP8" i="27"/>
  <c r="AF10" i="27"/>
  <c r="AI24" i="27"/>
  <c r="AI26" i="27" s="1"/>
  <c r="AR8" i="27"/>
  <c r="C42" i="28"/>
  <c r="AB24" i="27"/>
  <c r="AB26" i="27" s="1"/>
  <c r="AE25" i="27"/>
  <c r="AE7" i="27"/>
  <c r="AF19" i="27"/>
  <c r="AP19" i="27" s="1"/>
  <c r="AG24" i="27"/>
  <c r="AQ15" i="27"/>
  <c r="AE13" i="27"/>
  <c r="AI7" i="27"/>
  <c r="AD25" i="27"/>
  <c r="AD16" i="27"/>
  <c r="AD22" i="27"/>
  <c r="AF16" i="27"/>
  <c r="AJ24" i="27"/>
  <c r="AJ26" i="27" s="1"/>
  <c r="AE24" i="27"/>
  <c r="AE26" i="27" s="1"/>
  <c r="AE10" i="27"/>
  <c r="AQ12" i="27"/>
  <c r="AG13" i="27"/>
  <c r="AM22" i="27"/>
  <c r="AM24" i="27"/>
  <c r="AM26" i="27" s="1"/>
  <c r="AN17" i="27"/>
  <c r="AD19" i="27"/>
  <c r="AN19" i="27" s="1"/>
  <c r="AL24" i="27"/>
  <c r="AL26" i="27" s="1"/>
  <c r="AL7" i="27"/>
  <c r="AN12" i="27"/>
  <c r="AD13" i="27"/>
  <c r="AO21" i="27"/>
  <c r="AE22" i="27"/>
  <c r="AH19" i="27"/>
  <c r="AR19" i="27" s="1"/>
  <c r="AR17" i="27"/>
  <c r="AA10" i="27"/>
  <c r="AB7" i="27"/>
  <c r="AD7" i="27"/>
  <c r="AO15" i="27"/>
  <c r="AE16" i="27"/>
  <c r="AF13" i="27"/>
  <c r="AP12" i="27"/>
  <c r="AG25" i="27"/>
  <c r="AF25" i="27"/>
  <c r="AF26" i="27" s="1"/>
  <c r="AC24" i="27"/>
  <c r="AC26" i="27" s="1"/>
  <c r="AD24" i="27"/>
  <c r="AE19" i="27"/>
  <c r="AO19" i="27" s="1"/>
  <c r="AG7" i="27"/>
  <c r="AH25" i="27"/>
  <c r="AH13" i="27"/>
  <c r="AK7" i="27"/>
  <c r="AP21" i="27"/>
  <c r="AQ17" i="27"/>
  <c r="AG19" i="27"/>
  <c r="AQ19" i="27" s="1"/>
  <c r="AR15" i="27"/>
  <c r="AH24" i="27"/>
  <c r="AG10" i="27"/>
  <c r="AQ10" i="27" s="1"/>
  <c r="AQ8" i="27"/>
  <c r="AA5" i="27"/>
  <c r="AA24" i="27" s="1"/>
  <c r="AA26" i="27" s="1"/>
  <c r="Z20" i="27"/>
  <c r="Z22" i="27" s="1"/>
  <c r="Z14" i="27"/>
  <c r="Z16" i="27" s="1"/>
  <c r="Z11" i="27"/>
  <c r="Z13" i="27" s="1"/>
  <c r="Z8" i="27"/>
  <c r="AO8" i="27" s="1"/>
  <c r="Z5" i="27"/>
  <c r="Y20" i="27"/>
  <c r="Y22" i="27" s="1"/>
  <c r="Y14" i="27"/>
  <c r="Y16" i="27" s="1"/>
  <c r="Y11" i="27"/>
  <c r="Y13" i="27" s="1"/>
  <c r="Y8" i="27"/>
  <c r="AN8" i="27" s="1"/>
  <c r="Y5" i="27"/>
  <c r="Y7" i="27" s="1"/>
  <c r="X20" i="27"/>
  <c r="AR20" i="27" s="1"/>
  <c r="X14" i="27"/>
  <c r="AR14" i="27" s="1"/>
  <c r="X11" i="27"/>
  <c r="AR11" i="27" s="1"/>
  <c r="X6" i="27"/>
  <c r="X5" i="27"/>
  <c r="W20" i="27"/>
  <c r="AQ20" i="27" s="1"/>
  <c r="W14" i="27"/>
  <c r="AQ14" i="27" s="1"/>
  <c r="W11" i="27"/>
  <c r="AQ11" i="27" s="1"/>
  <c r="W6" i="27"/>
  <c r="W5" i="27"/>
  <c r="V20" i="27"/>
  <c r="AP20" i="27" s="1"/>
  <c r="V14" i="27"/>
  <c r="AP14" i="27" s="1"/>
  <c r="V11" i="27"/>
  <c r="AP11" i="27" s="1"/>
  <c r="V6" i="27"/>
  <c r="V5" i="27"/>
  <c r="U20" i="27"/>
  <c r="U14" i="27"/>
  <c r="U16" i="27" s="1"/>
  <c r="U11" i="27"/>
  <c r="U6" i="27"/>
  <c r="U5" i="27"/>
  <c r="T20" i="27"/>
  <c r="T14" i="27"/>
  <c r="T16" i="27" s="1"/>
  <c r="T11" i="27"/>
  <c r="T6" i="27"/>
  <c r="T5" i="27"/>
  <c r="S12" i="27"/>
  <c r="AP10" i="27" l="1"/>
  <c r="AD26" i="27"/>
  <c r="AG26" i="27"/>
  <c r="U7" i="27"/>
  <c r="AN11" i="27"/>
  <c r="V7" i="27"/>
  <c r="W13" i="27"/>
  <c r="AQ13" i="27" s="1"/>
  <c r="Z24" i="27"/>
  <c r="Z26" i="27" s="1"/>
  <c r="T37" i="27" s="1"/>
  <c r="AH26" i="27"/>
  <c r="T39" i="27"/>
  <c r="W22" i="27"/>
  <c r="AQ22" i="27" s="1"/>
  <c r="T38" i="27"/>
  <c r="AN20" i="27"/>
  <c r="X7" i="27"/>
  <c r="AR7" i="27" s="1"/>
  <c r="T40" i="27"/>
  <c r="AN16" i="27"/>
  <c r="AN5" i="27"/>
  <c r="T24" i="27"/>
  <c r="T22" i="27"/>
  <c r="AN22" i="27" s="1"/>
  <c r="AO20" i="27"/>
  <c r="V16" i="27"/>
  <c r="AP16" i="27" s="1"/>
  <c r="W25" i="27"/>
  <c r="AQ6" i="27"/>
  <c r="AQ25" i="27" s="1"/>
  <c r="X13" i="27"/>
  <c r="AR13" i="27" s="1"/>
  <c r="Y10" i="27"/>
  <c r="AN10" i="27" s="1"/>
  <c r="Z7" i="27"/>
  <c r="AN6" i="27"/>
  <c r="AN25" i="27" s="1"/>
  <c r="T25" i="27"/>
  <c r="U24" i="27"/>
  <c r="AO5" i="27"/>
  <c r="T7" i="27"/>
  <c r="AN7" i="27" s="1"/>
  <c r="U25" i="27"/>
  <c r="AO6" i="27"/>
  <c r="AO25" i="27" s="1"/>
  <c r="AO14" i="27"/>
  <c r="V24" i="27"/>
  <c r="AP5" i="27"/>
  <c r="AP24" i="27" s="1"/>
  <c r="V13" i="27"/>
  <c r="AP13" i="27" s="1"/>
  <c r="V22" i="27"/>
  <c r="AP22" i="27" s="1"/>
  <c r="X16" i="27"/>
  <c r="AR16" i="27" s="1"/>
  <c r="Z10" i="27"/>
  <c r="AO10" i="27" s="1"/>
  <c r="AA7" i="27"/>
  <c r="AO16" i="27"/>
  <c r="AP6" i="27"/>
  <c r="AP25" i="27" s="1"/>
  <c r="V25" i="27"/>
  <c r="AQ5" i="27"/>
  <c r="AQ24" i="27" s="1"/>
  <c r="W24" i="27"/>
  <c r="T13" i="27"/>
  <c r="AN13" i="27" s="1"/>
  <c r="AO11" i="27"/>
  <c r="AR5" i="27"/>
  <c r="AR24" i="27" s="1"/>
  <c r="X24" i="27"/>
  <c r="X22" i="27"/>
  <c r="AR22" i="27" s="1"/>
  <c r="AN14" i="27"/>
  <c r="U13" i="27"/>
  <c r="AO13" i="27" s="1"/>
  <c r="U22" i="27"/>
  <c r="AO22" i="27" s="1"/>
  <c r="W7" i="27"/>
  <c r="AQ7" i="27" s="1"/>
  <c r="W16" i="27"/>
  <c r="AQ16" i="27" s="1"/>
  <c r="AR6" i="27"/>
  <c r="AR25" i="27" s="1"/>
  <c r="X25" i="27"/>
  <c r="Y24" i="27"/>
  <c r="Y26" i="27" s="1"/>
  <c r="N23" i="27"/>
  <c r="N21" i="27"/>
  <c r="N20" i="27"/>
  <c r="N18" i="27"/>
  <c r="N15" i="27"/>
  <c r="N14" i="27"/>
  <c r="N12" i="27"/>
  <c r="N11" i="27"/>
  <c r="N9" i="27"/>
  <c r="N8" i="27"/>
  <c r="N6" i="27"/>
  <c r="N5" i="27"/>
  <c r="M23" i="27"/>
  <c r="M21" i="27"/>
  <c r="M20" i="27"/>
  <c r="M18" i="27"/>
  <c r="M15" i="27"/>
  <c r="M12" i="27"/>
  <c r="M11" i="27"/>
  <c r="M9" i="27"/>
  <c r="M8" i="27"/>
  <c r="M10" i="27" s="1"/>
  <c r="M6" i="27"/>
  <c r="M5" i="27"/>
  <c r="L23" i="27"/>
  <c r="L21" i="27"/>
  <c r="L20" i="27"/>
  <c r="L18" i="27"/>
  <c r="L17" i="27"/>
  <c r="L15" i="27"/>
  <c r="L14" i="27"/>
  <c r="L12" i="27"/>
  <c r="L11" i="27"/>
  <c r="L9" i="27"/>
  <c r="L8" i="27"/>
  <c r="L6" i="27"/>
  <c r="L5" i="27"/>
  <c r="K22" i="27"/>
  <c r="K13" i="27"/>
  <c r="K16" i="27"/>
  <c r="K10" i="27"/>
  <c r="K6" i="27"/>
  <c r="K5" i="27"/>
  <c r="G248" i="20"/>
  <c r="G250" i="20" s="1"/>
  <c r="H248" i="20"/>
  <c r="H250" i="20" s="1"/>
  <c r="I248" i="20"/>
  <c r="K248" i="20"/>
  <c r="K250" i="20" s="1"/>
  <c r="L248" i="20"/>
  <c r="L250" i="20" s="1"/>
  <c r="M248" i="20"/>
  <c r="N248" i="20"/>
  <c r="O248" i="20"/>
  <c r="O250" i="20" s="1"/>
  <c r="P248" i="20"/>
  <c r="P250" i="20" s="1"/>
  <c r="Q248" i="20"/>
  <c r="R248" i="20"/>
  <c r="S248" i="20"/>
  <c r="S250" i="20" s="1"/>
  <c r="T248" i="20"/>
  <c r="T250" i="20" s="1"/>
  <c r="U248" i="20"/>
  <c r="V248" i="20"/>
  <c r="W248" i="20"/>
  <c r="W250" i="20" s="1"/>
  <c r="X248" i="20"/>
  <c r="X250" i="20" s="1"/>
  <c r="Y248" i="20"/>
  <c r="Z248" i="20"/>
  <c r="AA248" i="20"/>
  <c r="AA250" i="20" s="1"/>
  <c r="AB248" i="20"/>
  <c r="AB250" i="20" s="1"/>
  <c r="AC248" i="20"/>
  <c r="AD248" i="20"/>
  <c r="AE248" i="20"/>
  <c r="AE250" i="20" s="1"/>
  <c r="AF248" i="20"/>
  <c r="AF250" i="20" s="1"/>
  <c r="AG248" i="20"/>
  <c r="AH248" i="20"/>
  <c r="AM248" i="20"/>
  <c r="G249" i="20"/>
  <c r="H249" i="20"/>
  <c r="I249" i="20"/>
  <c r="I250" i="20" s="1"/>
  <c r="J249" i="20"/>
  <c r="K249" i="20"/>
  <c r="L249" i="20"/>
  <c r="M249" i="20"/>
  <c r="M250" i="20" s="1"/>
  <c r="N249" i="20"/>
  <c r="O249" i="20"/>
  <c r="P249" i="20"/>
  <c r="Q249" i="20"/>
  <c r="Q250" i="20" s="1"/>
  <c r="R249" i="20"/>
  <c r="S249" i="20"/>
  <c r="T249" i="20"/>
  <c r="U249" i="20"/>
  <c r="U250" i="20" s="1"/>
  <c r="V249" i="20"/>
  <c r="W249" i="20"/>
  <c r="X249" i="20"/>
  <c r="Y249" i="20"/>
  <c r="Y250" i="20" s="1"/>
  <c r="Z249" i="20"/>
  <c r="AA249" i="20"/>
  <c r="AB249" i="20"/>
  <c r="AC249" i="20"/>
  <c r="AC250" i="20" s="1"/>
  <c r="AD249" i="20"/>
  <c r="AE249" i="20"/>
  <c r="AF249" i="20"/>
  <c r="AG249" i="20"/>
  <c r="AG250" i="20" s="1"/>
  <c r="AH249" i="20"/>
  <c r="AJ249" i="20"/>
  <c r="AK249" i="20"/>
  <c r="N250" i="20"/>
  <c r="R250" i="20"/>
  <c r="V250" i="20"/>
  <c r="Z250" i="20"/>
  <c r="AD250" i="20"/>
  <c r="D250" i="20"/>
  <c r="D249" i="20"/>
  <c r="D248" i="20"/>
  <c r="G247" i="20"/>
  <c r="H247" i="20"/>
  <c r="I247" i="20"/>
  <c r="J247" i="20"/>
  <c r="K247" i="20"/>
  <c r="L247" i="20"/>
  <c r="M247" i="20"/>
  <c r="N247" i="20"/>
  <c r="O247" i="20"/>
  <c r="P247" i="20"/>
  <c r="Q247" i="20"/>
  <c r="R247" i="20"/>
  <c r="S247" i="20"/>
  <c r="T247" i="20"/>
  <c r="U247" i="20"/>
  <c r="V247" i="20"/>
  <c r="W247" i="20"/>
  <c r="X247" i="20"/>
  <c r="Y247" i="20"/>
  <c r="Z247" i="20"/>
  <c r="AA247" i="20"/>
  <c r="AE247" i="20"/>
  <c r="AF247" i="20"/>
  <c r="AG247" i="20"/>
  <c r="AH247" i="20"/>
  <c r="AJ247" i="20"/>
  <c r="AK247" i="20"/>
  <c r="AL247" i="20"/>
  <c r="AM247" i="20"/>
  <c r="D247" i="20"/>
  <c r="G244" i="20"/>
  <c r="G245" i="20" s="1"/>
  <c r="H244" i="20"/>
  <c r="H245" i="20" s="1"/>
  <c r="I244" i="20"/>
  <c r="J244" i="20"/>
  <c r="K244" i="20"/>
  <c r="K245" i="20" s="1"/>
  <c r="L244" i="20"/>
  <c r="L245" i="20" s="1"/>
  <c r="M244" i="20"/>
  <c r="N244" i="20"/>
  <c r="O244" i="20"/>
  <c r="O245" i="20" s="1"/>
  <c r="P244" i="20"/>
  <c r="P245" i="20" s="1"/>
  <c r="Q244" i="20"/>
  <c r="R244" i="20"/>
  <c r="S244" i="20"/>
  <c r="S245" i="20" s="1"/>
  <c r="T244" i="20"/>
  <c r="T245" i="20" s="1"/>
  <c r="U244" i="20"/>
  <c r="V244" i="20"/>
  <c r="W244" i="20"/>
  <c r="W245" i="20" s="1"/>
  <c r="X244" i="20"/>
  <c r="X245" i="20" s="1"/>
  <c r="Y244" i="20"/>
  <c r="Z244" i="20"/>
  <c r="AA244" i="20"/>
  <c r="AA245" i="20" s="1"/>
  <c r="AB244" i="20"/>
  <c r="AB245" i="20" s="1"/>
  <c r="AC244" i="20"/>
  <c r="AD244" i="20"/>
  <c r="AE244" i="20"/>
  <c r="AE245" i="20" s="1"/>
  <c r="AF244" i="20"/>
  <c r="AF245" i="20" s="1"/>
  <c r="AG244" i="20"/>
  <c r="AM244" i="20"/>
  <c r="AM245" i="20" s="1"/>
  <c r="I245" i="20"/>
  <c r="J245" i="20"/>
  <c r="M245" i="20"/>
  <c r="N245" i="20"/>
  <c r="Q245" i="20"/>
  <c r="R245" i="20"/>
  <c r="U245" i="20"/>
  <c r="V245" i="20"/>
  <c r="Y245" i="20"/>
  <c r="Z245" i="20"/>
  <c r="AC245" i="20"/>
  <c r="AD245" i="20"/>
  <c r="AG245" i="20"/>
  <c r="D245" i="20"/>
  <c r="D244" i="20"/>
  <c r="G221" i="20"/>
  <c r="H221" i="20"/>
  <c r="I221" i="20"/>
  <c r="J221" i="20"/>
  <c r="K221" i="20"/>
  <c r="L221" i="20"/>
  <c r="M221" i="20"/>
  <c r="N221" i="20"/>
  <c r="O221" i="20"/>
  <c r="P221" i="20"/>
  <c r="Q221" i="20"/>
  <c r="R221" i="20"/>
  <c r="S221" i="20"/>
  <c r="T221" i="20"/>
  <c r="U221" i="20"/>
  <c r="V221" i="20"/>
  <c r="W221" i="20"/>
  <c r="X221" i="20"/>
  <c r="Y221" i="20"/>
  <c r="Z221" i="20"/>
  <c r="AA221" i="20"/>
  <c r="AE221" i="20"/>
  <c r="AF221" i="20"/>
  <c r="AG221" i="20"/>
  <c r="AM221" i="20"/>
  <c r="D221" i="20"/>
  <c r="G213" i="20"/>
  <c r="G214" i="20" s="1"/>
  <c r="H213" i="20"/>
  <c r="H214" i="20" s="1"/>
  <c r="I213" i="20"/>
  <c r="J213" i="20"/>
  <c r="K213" i="20"/>
  <c r="K214" i="20" s="1"/>
  <c r="L213" i="20"/>
  <c r="L214" i="20" s="1"/>
  <c r="M213" i="20"/>
  <c r="N213" i="20"/>
  <c r="O213" i="20"/>
  <c r="O214" i="20" s="1"/>
  <c r="P213" i="20"/>
  <c r="P214" i="20" s="1"/>
  <c r="Q213" i="20"/>
  <c r="R213" i="20"/>
  <c r="S213" i="20"/>
  <c r="S214" i="20" s="1"/>
  <c r="T213" i="20"/>
  <c r="T214" i="20" s="1"/>
  <c r="U213" i="20"/>
  <c r="V213" i="20"/>
  <c r="W213" i="20"/>
  <c r="W214" i="20" s="1"/>
  <c r="X213" i="20"/>
  <c r="X214" i="20" s="1"/>
  <c r="Y213" i="20"/>
  <c r="Z213" i="20"/>
  <c r="AA213" i="20"/>
  <c r="AA214" i="20" s="1"/>
  <c r="AE213" i="20"/>
  <c r="AE214" i="20" s="1"/>
  <c r="AF213" i="20"/>
  <c r="AF214" i="20" s="1"/>
  <c r="AG213" i="20"/>
  <c r="AM214" i="20"/>
  <c r="I214" i="20"/>
  <c r="J214" i="20"/>
  <c r="M214" i="20"/>
  <c r="N214" i="20"/>
  <c r="Q214" i="20"/>
  <c r="R214" i="20"/>
  <c r="U214" i="20"/>
  <c r="V214" i="20"/>
  <c r="Y214" i="20"/>
  <c r="Z214" i="20"/>
  <c r="AG214" i="20"/>
  <c r="D214" i="20"/>
  <c r="D213" i="20"/>
  <c r="G202" i="20"/>
  <c r="H202" i="20"/>
  <c r="I202" i="20"/>
  <c r="J202" i="20"/>
  <c r="K202" i="20"/>
  <c r="L202" i="20"/>
  <c r="M202" i="20"/>
  <c r="N202" i="20"/>
  <c r="O202" i="20"/>
  <c r="P202" i="20"/>
  <c r="Q202" i="20"/>
  <c r="R202" i="20"/>
  <c r="S202" i="20"/>
  <c r="T202" i="20"/>
  <c r="U202" i="20"/>
  <c r="V202" i="20"/>
  <c r="W202" i="20"/>
  <c r="X202" i="20"/>
  <c r="Y202" i="20"/>
  <c r="Z202" i="20"/>
  <c r="AA202" i="20"/>
  <c r="AE202" i="20"/>
  <c r="AF202" i="20"/>
  <c r="AG202" i="20"/>
  <c r="AH202" i="20"/>
  <c r="AJ202" i="20"/>
  <c r="AJ248" i="20" s="1"/>
  <c r="AK202" i="20"/>
  <c r="M17" i="27" s="1"/>
  <c r="AL202" i="20"/>
  <c r="AM202" i="20"/>
  <c r="D202" i="20"/>
  <c r="G198" i="20"/>
  <c r="H198" i="20"/>
  <c r="I198" i="20"/>
  <c r="J198" i="20"/>
  <c r="K198" i="20"/>
  <c r="L198" i="20"/>
  <c r="M198" i="20"/>
  <c r="N198" i="20"/>
  <c r="O198" i="20"/>
  <c r="P198" i="20"/>
  <c r="Q198" i="20"/>
  <c r="R198" i="20"/>
  <c r="S198" i="20"/>
  <c r="T198" i="20"/>
  <c r="U198" i="20"/>
  <c r="V198" i="20"/>
  <c r="W198" i="20"/>
  <c r="X198" i="20"/>
  <c r="Y198" i="20"/>
  <c r="Z198" i="20"/>
  <c r="AA198" i="20"/>
  <c r="AE198" i="20"/>
  <c r="AF198" i="20"/>
  <c r="AG198" i="20"/>
  <c r="AM198" i="20"/>
  <c r="D198" i="20"/>
  <c r="G197" i="20"/>
  <c r="H197" i="20"/>
  <c r="I197" i="20"/>
  <c r="J197" i="20"/>
  <c r="K197" i="20"/>
  <c r="L197" i="20"/>
  <c r="M197" i="20"/>
  <c r="N197" i="20"/>
  <c r="O197" i="20"/>
  <c r="P197" i="20"/>
  <c r="Q197" i="20"/>
  <c r="R197" i="20"/>
  <c r="S197" i="20"/>
  <c r="T197" i="20"/>
  <c r="U197" i="20"/>
  <c r="V197" i="20"/>
  <c r="W197" i="20"/>
  <c r="X197" i="20"/>
  <c r="Y197" i="20"/>
  <c r="Z197" i="20"/>
  <c r="AA197" i="20"/>
  <c r="AE197" i="20"/>
  <c r="AF197" i="20"/>
  <c r="AG197" i="20"/>
  <c r="AL249" i="20"/>
  <c r="AM197" i="20"/>
  <c r="AM249" i="20" s="1"/>
  <c r="D197" i="20"/>
  <c r="G182" i="20"/>
  <c r="H182" i="20"/>
  <c r="I182" i="20"/>
  <c r="J182" i="20"/>
  <c r="K182" i="20"/>
  <c r="L182" i="20"/>
  <c r="M182" i="20"/>
  <c r="N182" i="20"/>
  <c r="O182" i="20"/>
  <c r="P182" i="20"/>
  <c r="Q182" i="20"/>
  <c r="R182" i="20"/>
  <c r="S182" i="20"/>
  <c r="T182" i="20"/>
  <c r="U182" i="20"/>
  <c r="V182" i="20"/>
  <c r="W182" i="20"/>
  <c r="X182" i="20"/>
  <c r="Y182" i="20"/>
  <c r="Z182" i="20"/>
  <c r="AA182" i="20"/>
  <c r="AE182" i="20"/>
  <c r="AF182" i="20"/>
  <c r="AG182" i="20"/>
  <c r="AH182" i="20"/>
  <c r="AJ182" i="20"/>
  <c r="AK182" i="20"/>
  <c r="AM182" i="20"/>
  <c r="D182" i="20"/>
  <c r="G176" i="20"/>
  <c r="G177" i="20" s="1"/>
  <c r="H176" i="20"/>
  <c r="H177" i="20" s="1"/>
  <c r="I176" i="20"/>
  <c r="J176" i="20"/>
  <c r="K176" i="20"/>
  <c r="K177" i="20" s="1"/>
  <c r="L176" i="20"/>
  <c r="L177" i="20" s="1"/>
  <c r="M176" i="20"/>
  <c r="N176" i="20"/>
  <c r="O176" i="20"/>
  <c r="O177" i="20" s="1"/>
  <c r="P176" i="20"/>
  <c r="P177" i="20" s="1"/>
  <c r="Q176" i="20"/>
  <c r="R176" i="20"/>
  <c r="S176" i="20"/>
  <c r="S177" i="20" s="1"/>
  <c r="T176" i="20"/>
  <c r="T177" i="20" s="1"/>
  <c r="U176" i="20"/>
  <c r="V176" i="20"/>
  <c r="W176" i="20"/>
  <c r="W177" i="20" s="1"/>
  <c r="X176" i="20"/>
  <c r="X177" i="20" s="1"/>
  <c r="Y176" i="20"/>
  <c r="Z176" i="20"/>
  <c r="AA176" i="20"/>
  <c r="AA177" i="20" s="1"/>
  <c r="AE176" i="20"/>
  <c r="AE177" i="20" s="1"/>
  <c r="AF176" i="20"/>
  <c r="AF177" i="20" s="1"/>
  <c r="AG176" i="20"/>
  <c r="AL176" i="20"/>
  <c r="AM177" i="20"/>
  <c r="I177" i="20"/>
  <c r="J177" i="20"/>
  <c r="M177" i="20"/>
  <c r="N177" i="20"/>
  <c r="Q177" i="20"/>
  <c r="R177" i="20"/>
  <c r="U177" i="20"/>
  <c r="V177" i="20"/>
  <c r="Y177" i="20"/>
  <c r="Z177" i="20"/>
  <c r="AG177" i="20"/>
  <c r="AL177" i="20"/>
  <c r="D177" i="20"/>
  <c r="D176" i="20"/>
  <c r="G164" i="20"/>
  <c r="H164" i="20"/>
  <c r="I164" i="20"/>
  <c r="J164" i="20"/>
  <c r="K164" i="20"/>
  <c r="L164" i="20"/>
  <c r="M164" i="20"/>
  <c r="N164" i="20"/>
  <c r="O164" i="20"/>
  <c r="P164" i="20"/>
  <c r="Q164" i="20"/>
  <c r="R164" i="20"/>
  <c r="S164" i="20"/>
  <c r="T164" i="20"/>
  <c r="U164" i="20"/>
  <c r="V164" i="20"/>
  <c r="W164" i="20"/>
  <c r="X164" i="20"/>
  <c r="Y164" i="20"/>
  <c r="Z164" i="20"/>
  <c r="AA164" i="20"/>
  <c r="AE164" i="20"/>
  <c r="AF164" i="20"/>
  <c r="AG164" i="20"/>
  <c r="AM164" i="20"/>
  <c r="D164" i="20"/>
  <c r="G138" i="20"/>
  <c r="G139" i="20" s="1"/>
  <c r="H138" i="20"/>
  <c r="H139" i="20" s="1"/>
  <c r="I138" i="20"/>
  <c r="J138" i="20"/>
  <c r="K138" i="20"/>
  <c r="K139" i="20" s="1"/>
  <c r="L138" i="20"/>
  <c r="L139" i="20" s="1"/>
  <c r="M138" i="20"/>
  <c r="N138" i="20"/>
  <c r="O138" i="20"/>
  <c r="O139" i="20" s="1"/>
  <c r="P138" i="20"/>
  <c r="P139" i="20" s="1"/>
  <c r="Q138" i="20"/>
  <c r="R138" i="20"/>
  <c r="S138" i="20"/>
  <c r="S139" i="20" s="1"/>
  <c r="T138" i="20"/>
  <c r="T139" i="20" s="1"/>
  <c r="U138" i="20"/>
  <c r="V138" i="20"/>
  <c r="W138" i="20"/>
  <c r="W139" i="20" s="1"/>
  <c r="X138" i="20"/>
  <c r="X139" i="20" s="1"/>
  <c r="Y138" i="20"/>
  <c r="Z138" i="20"/>
  <c r="AA138" i="20"/>
  <c r="AA139" i="20" s="1"/>
  <c r="AE138" i="20"/>
  <c r="AE139" i="20" s="1"/>
  <c r="AF138" i="20"/>
  <c r="AF139" i="20" s="1"/>
  <c r="AG138" i="20"/>
  <c r="AH138" i="20"/>
  <c r="AJ138" i="20"/>
  <c r="AJ139" i="20" s="1"/>
  <c r="AK138" i="20"/>
  <c r="AL138" i="20"/>
  <c r="AM139" i="20"/>
  <c r="I139" i="20"/>
  <c r="J139" i="20"/>
  <c r="M139" i="20"/>
  <c r="N139" i="20"/>
  <c r="Q139" i="20"/>
  <c r="R139" i="20"/>
  <c r="U139" i="20"/>
  <c r="V139" i="20"/>
  <c r="Y139" i="20"/>
  <c r="Z139" i="20"/>
  <c r="AG139" i="20"/>
  <c r="AH139" i="20"/>
  <c r="AK139" i="20"/>
  <c r="AL139" i="20"/>
  <c r="D139" i="20"/>
  <c r="D138" i="20"/>
  <c r="G133" i="20"/>
  <c r="H133" i="20"/>
  <c r="I133" i="20"/>
  <c r="J133" i="20"/>
  <c r="K133" i="20"/>
  <c r="L133" i="20"/>
  <c r="M133" i="20"/>
  <c r="N133" i="20"/>
  <c r="O133" i="20"/>
  <c r="P133" i="20"/>
  <c r="Q133" i="20"/>
  <c r="R133" i="20"/>
  <c r="S133" i="20"/>
  <c r="T133" i="20"/>
  <c r="U133" i="20"/>
  <c r="V133" i="20"/>
  <c r="W133" i="20"/>
  <c r="X133" i="20"/>
  <c r="Y133" i="20"/>
  <c r="Z133" i="20"/>
  <c r="AA133" i="20"/>
  <c r="AB133" i="20"/>
  <c r="AE133" i="20"/>
  <c r="AF133" i="20"/>
  <c r="AG133" i="20"/>
  <c r="AH133" i="20"/>
  <c r="AJ133" i="20"/>
  <c r="AK133" i="20"/>
  <c r="AL133" i="20"/>
  <c r="AM133" i="20"/>
  <c r="D133" i="20"/>
  <c r="G130" i="20"/>
  <c r="G131" i="20" s="1"/>
  <c r="H130" i="20"/>
  <c r="H131" i="20" s="1"/>
  <c r="I130" i="20"/>
  <c r="J130" i="20"/>
  <c r="K130" i="20"/>
  <c r="K131" i="20" s="1"/>
  <c r="L130" i="20"/>
  <c r="L131" i="20" s="1"/>
  <c r="M130" i="20"/>
  <c r="N130" i="20"/>
  <c r="O130" i="20"/>
  <c r="O131" i="20" s="1"/>
  <c r="P130" i="20"/>
  <c r="P131" i="20" s="1"/>
  <c r="Q130" i="20"/>
  <c r="R130" i="20"/>
  <c r="S130" i="20"/>
  <c r="S131" i="20" s="1"/>
  <c r="T130" i="20"/>
  <c r="T131" i="20" s="1"/>
  <c r="U130" i="20"/>
  <c r="V130" i="20"/>
  <c r="W130" i="20"/>
  <c r="W131" i="20" s="1"/>
  <c r="X130" i="20"/>
  <c r="X131" i="20" s="1"/>
  <c r="Y130" i="20"/>
  <c r="Z130" i="20"/>
  <c r="AA130" i="20"/>
  <c r="AA131" i="20" s="1"/>
  <c r="AB131" i="20"/>
  <c r="AE130" i="20"/>
  <c r="AE131" i="20" s="1"/>
  <c r="AF130" i="20"/>
  <c r="AF131" i="20" s="1"/>
  <c r="AG130" i="20"/>
  <c r="AL130" i="20"/>
  <c r="AM130" i="20"/>
  <c r="AM131" i="20" s="1"/>
  <c r="I131" i="20"/>
  <c r="M131" i="20"/>
  <c r="N131" i="20"/>
  <c r="Q131" i="20"/>
  <c r="R131" i="20"/>
  <c r="U131" i="20"/>
  <c r="V131" i="20"/>
  <c r="Y131" i="20"/>
  <c r="Z131" i="20"/>
  <c r="AC131" i="20"/>
  <c r="AD131" i="20"/>
  <c r="AG131" i="20"/>
  <c r="D131" i="20"/>
  <c r="D130" i="20"/>
  <c r="G47" i="20"/>
  <c r="H47" i="20"/>
  <c r="I47" i="20"/>
  <c r="J47" i="20"/>
  <c r="J248" i="20" s="1"/>
  <c r="J250" i="20" s="1"/>
  <c r="K47" i="20"/>
  <c r="L47" i="20"/>
  <c r="M47" i="20"/>
  <c r="N47" i="20"/>
  <c r="O47" i="20"/>
  <c r="P47" i="20"/>
  <c r="Q47" i="20"/>
  <c r="R47" i="20"/>
  <c r="S47" i="20"/>
  <c r="T47" i="20"/>
  <c r="U47" i="20"/>
  <c r="V47" i="20"/>
  <c r="W47" i="20"/>
  <c r="X47" i="20"/>
  <c r="Y47" i="20"/>
  <c r="Z47" i="20"/>
  <c r="AA47" i="20"/>
  <c r="AB47" i="20"/>
  <c r="AC47" i="20"/>
  <c r="AD47" i="20"/>
  <c r="AE47" i="20"/>
  <c r="AF47" i="20"/>
  <c r="AG47" i="20"/>
  <c r="AL47" i="20"/>
  <c r="AL131" i="20" s="1"/>
  <c r="AM47" i="20"/>
  <c r="D47" i="20"/>
  <c r="J160" i="21"/>
  <c r="N160" i="21"/>
  <c r="Z160" i="21"/>
  <c r="AD160" i="21"/>
  <c r="P161" i="21"/>
  <c r="AG161" i="21"/>
  <c r="F159" i="21"/>
  <c r="G159" i="21"/>
  <c r="H159" i="21"/>
  <c r="I159" i="21"/>
  <c r="Z8" i="30" s="1"/>
  <c r="J159" i="21"/>
  <c r="AA8" i="30" s="1"/>
  <c r="AA9" i="30" s="1"/>
  <c r="AA31" i="30" s="1"/>
  <c r="K159" i="21"/>
  <c r="L159" i="21"/>
  <c r="K41" i="33" s="1"/>
  <c r="M159" i="21"/>
  <c r="K42" i="33" s="1"/>
  <c r="N159" i="21"/>
  <c r="O159" i="21"/>
  <c r="P159" i="21"/>
  <c r="K48" i="33" s="1"/>
  <c r="Q159" i="21"/>
  <c r="K49" i="33" s="1"/>
  <c r="R159" i="21"/>
  <c r="S159" i="21"/>
  <c r="T159" i="21"/>
  <c r="K55" i="33" s="1"/>
  <c r="U159" i="21"/>
  <c r="K56" i="33" s="1"/>
  <c r="V159" i="21"/>
  <c r="W159" i="21"/>
  <c r="X159" i="21"/>
  <c r="K62" i="33" s="1"/>
  <c r="Y159" i="21"/>
  <c r="K63" i="33" s="1"/>
  <c r="Z159" i="21"/>
  <c r="AA159" i="21"/>
  <c r="AB159" i="21"/>
  <c r="AC159" i="21"/>
  <c r="AD159" i="21"/>
  <c r="S23" i="27" s="1"/>
  <c r="AG159" i="21"/>
  <c r="R23" i="27" s="1"/>
  <c r="AH159" i="21"/>
  <c r="AI159" i="21"/>
  <c r="D159" i="21"/>
  <c r="O23" i="27" s="1"/>
  <c r="F155" i="21"/>
  <c r="G155" i="21"/>
  <c r="G156" i="21" s="1"/>
  <c r="H155" i="21"/>
  <c r="I155" i="21"/>
  <c r="J155" i="21"/>
  <c r="K155" i="21"/>
  <c r="K156" i="21" s="1"/>
  <c r="L155" i="21"/>
  <c r="M155" i="21"/>
  <c r="J45" i="33" s="1"/>
  <c r="N155" i="21"/>
  <c r="O155" i="21"/>
  <c r="O156" i="21" s="1"/>
  <c r="P155" i="21"/>
  <c r="Q155" i="21"/>
  <c r="J52" i="33" s="1"/>
  <c r="R155" i="21"/>
  <c r="S155" i="21"/>
  <c r="S156" i="21" s="1"/>
  <c r="T155" i="21"/>
  <c r="U155" i="21"/>
  <c r="J59" i="33" s="1"/>
  <c r="V155" i="21"/>
  <c r="W155" i="21"/>
  <c r="W156" i="21" s="1"/>
  <c r="X155" i="21"/>
  <c r="Y155" i="21"/>
  <c r="J66" i="33" s="1"/>
  <c r="Z155" i="21"/>
  <c r="AA155" i="21"/>
  <c r="AA156" i="21" s="1"/>
  <c r="AB155" i="21"/>
  <c r="AB156" i="21" s="1"/>
  <c r="AC155" i="21"/>
  <c r="AD155" i="21"/>
  <c r="AF155" i="21"/>
  <c r="AF156" i="21" s="1"/>
  <c r="AG155" i="21"/>
  <c r="R21" i="27" s="1"/>
  <c r="AH155" i="21"/>
  <c r="AI155" i="21"/>
  <c r="F156" i="21"/>
  <c r="V156" i="21"/>
  <c r="AG156" i="21"/>
  <c r="D155" i="21"/>
  <c r="F147" i="21"/>
  <c r="G147" i="21"/>
  <c r="H147" i="21"/>
  <c r="I147" i="21"/>
  <c r="I156" i="21" s="1"/>
  <c r="W8" i="30" s="1"/>
  <c r="J147" i="21"/>
  <c r="J156" i="21" s="1"/>
  <c r="X8" i="30" s="1"/>
  <c r="K147" i="21"/>
  <c r="L147" i="21"/>
  <c r="J41" i="33" s="1"/>
  <c r="M147" i="21"/>
  <c r="N147" i="21"/>
  <c r="N156" i="21" s="1"/>
  <c r="O147" i="21"/>
  <c r="P147" i="21"/>
  <c r="J48" i="33" s="1"/>
  <c r="Q147" i="21"/>
  <c r="J49" i="33" s="1"/>
  <c r="R147" i="21"/>
  <c r="R156" i="21" s="1"/>
  <c r="S147" i="21"/>
  <c r="T147" i="21"/>
  <c r="J55" i="33" s="1"/>
  <c r="U147" i="21"/>
  <c r="V147" i="21"/>
  <c r="W147" i="21"/>
  <c r="X147" i="21"/>
  <c r="J62" i="33" s="1"/>
  <c r="Y147" i="21"/>
  <c r="J63" i="33" s="1"/>
  <c r="Z147" i="21"/>
  <c r="Z156" i="21" s="1"/>
  <c r="AA147" i="21"/>
  <c r="AB147" i="21"/>
  <c r="AC147" i="21"/>
  <c r="AC156" i="21" s="1"/>
  <c r="AD147" i="21"/>
  <c r="S20" i="27" s="1"/>
  <c r="AF147" i="21"/>
  <c r="AG147" i="21"/>
  <c r="R20" i="27" s="1"/>
  <c r="AH147" i="21"/>
  <c r="AH156" i="21" s="1"/>
  <c r="AI147" i="21"/>
  <c r="D147" i="21"/>
  <c r="O20" i="27" s="1"/>
  <c r="F138" i="21"/>
  <c r="G138" i="21"/>
  <c r="G139" i="21" s="1"/>
  <c r="H138" i="21"/>
  <c r="I138" i="21"/>
  <c r="J138" i="21"/>
  <c r="K138" i="21"/>
  <c r="K139" i="21" s="1"/>
  <c r="L138" i="21"/>
  <c r="M138" i="21"/>
  <c r="I45" i="33" s="1"/>
  <c r="N138" i="21"/>
  <c r="O138" i="21"/>
  <c r="O139" i="21" s="1"/>
  <c r="P138" i="21"/>
  <c r="Q138" i="21"/>
  <c r="I52" i="33" s="1"/>
  <c r="R138" i="21"/>
  <c r="S138" i="21"/>
  <c r="S139" i="21" s="1"/>
  <c r="T138" i="21"/>
  <c r="U138" i="21"/>
  <c r="I59" i="33" s="1"/>
  <c r="V138" i="21"/>
  <c r="W138" i="21"/>
  <c r="W139" i="21" s="1"/>
  <c r="X138" i="21"/>
  <c r="Y138" i="21"/>
  <c r="I66" i="33" s="1"/>
  <c r="Z138" i="21"/>
  <c r="AA138" i="21"/>
  <c r="AA139" i="21" s="1"/>
  <c r="AB138" i="21"/>
  <c r="AB139" i="21" s="1"/>
  <c r="AC138" i="21"/>
  <c r="AD138" i="21"/>
  <c r="AF138" i="21"/>
  <c r="AG138" i="21"/>
  <c r="R18" i="27" s="1"/>
  <c r="AH138" i="21"/>
  <c r="AI138" i="21"/>
  <c r="F139" i="21"/>
  <c r="V139" i="21"/>
  <c r="D138" i="21"/>
  <c r="F131" i="21"/>
  <c r="G131" i="21"/>
  <c r="H131" i="21"/>
  <c r="I131" i="21"/>
  <c r="I139" i="21" s="1"/>
  <c r="T8" i="30" s="1"/>
  <c r="S8" i="30" s="1"/>
  <c r="J131" i="21"/>
  <c r="J139" i="21" s="1"/>
  <c r="U8" i="30" s="1"/>
  <c r="K131" i="21"/>
  <c r="L131" i="21"/>
  <c r="I41" i="33" s="1"/>
  <c r="M131" i="21"/>
  <c r="N131" i="21"/>
  <c r="N139" i="21" s="1"/>
  <c r="O131" i="21"/>
  <c r="P131" i="21"/>
  <c r="I48" i="33" s="1"/>
  <c r="Q131" i="21"/>
  <c r="I49" i="33" s="1"/>
  <c r="R131" i="21"/>
  <c r="R139" i="21" s="1"/>
  <c r="S131" i="21"/>
  <c r="T131" i="21"/>
  <c r="I55" i="33" s="1"/>
  <c r="U131" i="21"/>
  <c r="V131" i="21"/>
  <c r="W131" i="21"/>
  <c r="X131" i="21"/>
  <c r="I62" i="33" s="1"/>
  <c r="Y131" i="21"/>
  <c r="I63" i="33" s="1"/>
  <c r="Z131" i="21"/>
  <c r="Z139" i="21" s="1"/>
  <c r="AA131" i="21"/>
  <c r="AB131" i="21"/>
  <c r="AC131" i="21"/>
  <c r="AC139" i="21" s="1"/>
  <c r="AD131" i="21"/>
  <c r="S17" i="27" s="1"/>
  <c r="AF131" i="21"/>
  <c r="AG131" i="21"/>
  <c r="AH131" i="21"/>
  <c r="AH139" i="21" s="1"/>
  <c r="AH162" i="21" s="1"/>
  <c r="AI131" i="21"/>
  <c r="D131" i="21"/>
  <c r="O17" i="27" s="1"/>
  <c r="F126" i="21"/>
  <c r="G126" i="21"/>
  <c r="G127" i="21" s="1"/>
  <c r="H126" i="21"/>
  <c r="I126" i="21"/>
  <c r="J126" i="21"/>
  <c r="J127" i="21" s="1"/>
  <c r="R8" i="30" s="1"/>
  <c r="K126" i="21"/>
  <c r="K127" i="21" s="1"/>
  <c r="L126" i="21"/>
  <c r="M126" i="21"/>
  <c r="H45" i="33" s="1"/>
  <c r="N126" i="21"/>
  <c r="O126" i="21"/>
  <c r="O127" i="21" s="1"/>
  <c r="P126" i="21"/>
  <c r="Q126" i="21"/>
  <c r="H52" i="33" s="1"/>
  <c r="R126" i="21"/>
  <c r="R127" i="21" s="1"/>
  <c r="S126" i="21"/>
  <c r="S127" i="21" s="1"/>
  <c r="T126" i="21"/>
  <c r="U126" i="21"/>
  <c r="H59" i="33" s="1"/>
  <c r="V126" i="21"/>
  <c r="W126" i="21"/>
  <c r="W127" i="21" s="1"/>
  <c r="X126" i="21"/>
  <c r="Y126" i="21"/>
  <c r="H66" i="33" s="1"/>
  <c r="Z126" i="21"/>
  <c r="Z127" i="21" s="1"/>
  <c r="AA126" i="21"/>
  <c r="AA127" i="21" s="1"/>
  <c r="AB126" i="21"/>
  <c r="AB127" i="21" s="1"/>
  <c r="AC126" i="21"/>
  <c r="AD126" i="21"/>
  <c r="AF126" i="21"/>
  <c r="AG126" i="21"/>
  <c r="R15" i="27" s="1"/>
  <c r="AH126" i="21"/>
  <c r="AI126" i="21"/>
  <c r="F127" i="21"/>
  <c r="V127" i="21"/>
  <c r="D126" i="21"/>
  <c r="F117" i="21"/>
  <c r="G117" i="21"/>
  <c r="H117" i="21"/>
  <c r="I117" i="21"/>
  <c r="I127" i="21" s="1"/>
  <c r="Q8" i="30" s="1"/>
  <c r="J117" i="21"/>
  <c r="K117" i="21"/>
  <c r="L117" i="21"/>
  <c r="H41" i="33" s="1"/>
  <c r="M117" i="21"/>
  <c r="N117" i="21"/>
  <c r="N127" i="21" s="1"/>
  <c r="O117" i="21"/>
  <c r="P117" i="21"/>
  <c r="H48" i="33" s="1"/>
  <c r="Q117" i="21"/>
  <c r="H49" i="33" s="1"/>
  <c r="R117" i="21"/>
  <c r="S117" i="21"/>
  <c r="T117" i="21"/>
  <c r="H55" i="33" s="1"/>
  <c r="U117" i="21"/>
  <c r="V117" i="21"/>
  <c r="W117" i="21"/>
  <c r="X117" i="21"/>
  <c r="H62" i="33" s="1"/>
  <c r="Y117" i="21"/>
  <c r="H63" i="33" s="1"/>
  <c r="Z117" i="21"/>
  <c r="AA117" i="21"/>
  <c r="AB117" i="21"/>
  <c r="AC117" i="21"/>
  <c r="AC127" i="21" s="1"/>
  <c r="AD117" i="21"/>
  <c r="S14" i="27" s="1"/>
  <c r="AF117" i="21"/>
  <c r="AG117" i="21"/>
  <c r="R14" i="27" s="1"/>
  <c r="AH117" i="21"/>
  <c r="AI117" i="21"/>
  <c r="D117" i="21"/>
  <c r="O14" i="27" s="1"/>
  <c r="F113" i="21"/>
  <c r="G113" i="21"/>
  <c r="G114" i="21" s="1"/>
  <c r="H113" i="21"/>
  <c r="I113" i="21"/>
  <c r="J113" i="21"/>
  <c r="J114" i="21" s="1"/>
  <c r="O8" i="30" s="1"/>
  <c r="K113" i="21"/>
  <c r="K114" i="21" s="1"/>
  <c r="L113" i="21"/>
  <c r="M113" i="21"/>
  <c r="G45" i="33" s="1"/>
  <c r="N113" i="21"/>
  <c r="O113" i="21"/>
  <c r="O114" i="21" s="1"/>
  <c r="P113" i="21"/>
  <c r="Q113" i="21"/>
  <c r="G52" i="33" s="1"/>
  <c r="R113" i="21"/>
  <c r="R114" i="21" s="1"/>
  <c r="S113" i="21"/>
  <c r="S114" i="21" s="1"/>
  <c r="T113" i="21"/>
  <c r="U113" i="21"/>
  <c r="G59" i="33" s="1"/>
  <c r="V113" i="21"/>
  <c r="W113" i="21"/>
  <c r="W114" i="21" s="1"/>
  <c r="X113" i="21"/>
  <c r="Y113" i="21"/>
  <c r="G66" i="33" s="1"/>
  <c r="Z113" i="21"/>
  <c r="Z114" i="21" s="1"/>
  <c r="AA113" i="21"/>
  <c r="AA114" i="21" s="1"/>
  <c r="AB113" i="21"/>
  <c r="AB114" i="21" s="1"/>
  <c r="AC113" i="21"/>
  <c r="AG113" i="21"/>
  <c r="R12" i="27" s="1"/>
  <c r="AH113" i="21"/>
  <c r="AI113" i="21"/>
  <c r="AI114" i="21" s="1"/>
  <c r="F114" i="21"/>
  <c r="V114" i="21"/>
  <c r="D113" i="21"/>
  <c r="D161" i="21" s="1"/>
  <c r="F106" i="21"/>
  <c r="G106" i="21"/>
  <c r="H106" i="21"/>
  <c r="I106" i="21"/>
  <c r="I114" i="21" s="1"/>
  <c r="N8" i="30" s="1"/>
  <c r="M8" i="30" s="1"/>
  <c r="J106" i="21"/>
  <c r="K106" i="21"/>
  <c r="L106" i="21"/>
  <c r="G41" i="33" s="1"/>
  <c r="M106" i="21"/>
  <c r="N106" i="21"/>
  <c r="N114" i="21" s="1"/>
  <c r="O106" i="21"/>
  <c r="P106" i="21"/>
  <c r="G48" i="33" s="1"/>
  <c r="Q106" i="21"/>
  <c r="G49" i="33" s="1"/>
  <c r="R106" i="21"/>
  <c r="R160" i="21" s="1"/>
  <c r="S106" i="21"/>
  <c r="T106" i="21"/>
  <c r="G55" i="33" s="1"/>
  <c r="U106" i="21"/>
  <c r="V106" i="21"/>
  <c r="V160" i="21" s="1"/>
  <c r="W106" i="21"/>
  <c r="X106" i="21"/>
  <c r="G62" i="33" s="1"/>
  <c r="Y106" i="21"/>
  <c r="G63" i="33" s="1"/>
  <c r="Z106" i="21"/>
  <c r="AA106" i="21"/>
  <c r="AB106" i="21"/>
  <c r="AC106" i="21"/>
  <c r="AC114" i="21" s="1"/>
  <c r="S11" i="27"/>
  <c r="S13" i="27" s="1"/>
  <c r="R11" i="27"/>
  <c r="R13" i="27" s="1"/>
  <c r="AI106" i="21"/>
  <c r="D106" i="21"/>
  <c r="O11" i="27" s="1"/>
  <c r="F93" i="21"/>
  <c r="G93" i="21"/>
  <c r="G94" i="21" s="1"/>
  <c r="H93" i="21"/>
  <c r="I93" i="21"/>
  <c r="I94" i="21" s="1"/>
  <c r="K8" i="30" s="1"/>
  <c r="J93" i="21"/>
  <c r="J94" i="21" s="1"/>
  <c r="L8" i="30" s="1"/>
  <c r="K93" i="21"/>
  <c r="K94" i="21" s="1"/>
  <c r="L93" i="21"/>
  <c r="M93" i="21"/>
  <c r="F45" i="33" s="1"/>
  <c r="N93" i="21"/>
  <c r="N94" i="21" s="1"/>
  <c r="O93" i="21"/>
  <c r="O94" i="21" s="1"/>
  <c r="P93" i="21"/>
  <c r="Q93" i="21"/>
  <c r="F52" i="33" s="1"/>
  <c r="R93" i="21"/>
  <c r="R94" i="21" s="1"/>
  <c r="S93" i="21"/>
  <c r="S94" i="21" s="1"/>
  <c r="T93" i="21"/>
  <c r="U93" i="21"/>
  <c r="F59" i="33" s="1"/>
  <c r="V93" i="21"/>
  <c r="V94" i="21" s="1"/>
  <c r="W93" i="21"/>
  <c r="W94" i="21" s="1"/>
  <c r="X93" i="21"/>
  <c r="Y93" i="21"/>
  <c r="F66" i="33" s="1"/>
  <c r="Z93" i="21"/>
  <c r="Z94" i="21" s="1"/>
  <c r="AA93" i="21"/>
  <c r="AA94" i="21" s="1"/>
  <c r="AB93" i="21"/>
  <c r="AC93" i="21"/>
  <c r="AD93" i="21"/>
  <c r="S9" i="27" s="1"/>
  <c r="AF93" i="21"/>
  <c r="AF94" i="21" s="1"/>
  <c r="AG93" i="21"/>
  <c r="R9" i="27" s="1"/>
  <c r="AH93" i="21"/>
  <c r="AI93" i="21"/>
  <c r="AI94" i="21" s="1"/>
  <c r="U94" i="21"/>
  <c r="D94" i="21"/>
  <c r="D93" i="21"/>
  <c r="O9" i="27" s="1"/>
  <c r="F89" i="21"/>
  <c r="G89" i="21"/>
  <c r="H89" i="21"/>
  <c r="I89" i="21"/>
  <c r="J89" i="21"/>
  <c r="K89" i="21"/>
  <c r="L89" i="21"/>
  <c r="F41" i="33" s="1"/>
  <c r="M89" i="21"/>
  <c r="F42" i="33" s="1"/>
  <c r="N89" i="21"/>
  <c r="O89" i="21"/>
  <c r="P89" i="21"/>
  <c r="F48" i="33" s="1"/>
  <c r="Q89" i="21"/>
  <c r="F49" i="33" s="1"/>
  <c r="R89" i="21"/>
  <c r="S89" i="21"/>
  <c r="T89" i="21"/>
  <c r="F55" i="33" s="1"/>
  <c r="U89" i="21"/>
  <c r="F56" i="33" s="1"/>
  <c r="V89" i="21"/>
  <c r="W89" i="21"/>
  <c r="X89" i="21"/>
  <c r="F62" i="33" s="1"/>
  <c r="Y89" i="21"/>
  <c r="F63" i="33" s="1"/>
  <c r="Z89" i="21"/>
  <c r="AA89" i="21"/>
  <c r="AB89" i="21"/>
  <c r="AC89" i="21"/>
  <c r="AC94" i="21" s="1"/>
  <c r="AD89" i="21"/>
  <c r="S8" i="27" s="1"/>
  <c r="AG89" i="21"/>
  <c r="R8" i="27" s="1"/>
  <c r="R10" i="27" s="1"/>
  <c r="AH89" i="21"/>
  <c r="AH94" i="21" s="1"/>
  <c r="AI89" i="21"/>
  <c r="D89" i="21"/>
  <c r="O8" i="27" s="1"/>
  <c r="F85" i="21"/>
  <c r="G85" i="21"/>
  <c r="H85" i="21"/>
  <c r="I85" i="21"/>
  <c r="I161" i="21" s="1"/>
  <c r="J85" i="21"/>
  <c r="K85" i="21"/>
  <c r="L85" i="21"/>
  <c r="M85" i="21"/>
  <c r="E45" i="33" s="1"/>
  <c r="N85" i="21"/>
  <c r="O85" i="21"/>
  <c r="P85" i="21"/>
  <c r="Q85" i="21"/>
  <c r="E52" i="33" s="1"/>
  <c r="R85" i="21"/>
  <c r="S85" i="21"/>
  <c r="T85" i="21"/>
  <c r="U85" i="21"/>
  <c r="E59" i="33" s="1"/>
  <c r="V85" i="21"/>
  <c r="W85" i="21"/>
  <c r="W86" i="21" s="1"/>
  <c r="X85" i="21"/>
  <c r="Y85" i="21"/>
  <c r="E66" i="33" s="1"/>
  <c r="Z85" i="21"/>
  <c r="AA85" i="21"/>
  <c r="AA86" i="21" s="1"/>
  <c r="AB85" i="21"/>
  <c r="AC85" i="21"/>
  <c r="AC161" i="21" s="1"/>
  <c r="R6" i="27"/>
  <c r="AH85" i="21"/>
  <c r="AH161" i="21" s="1"/>
  <c r="AI85" i="21"/>
  <c r="F86" i="21"/>
  <c r="N86" i="21"/>
  <c r="U86" i="21"/>
  <c r="V86" i="21"/>
  <c r="D85" i="21"/>
  <c r="O6" i="27" s="1"/>
  <c r="F41" i="21"/>
  <c r="G41" i="21"/>
  <c r="G160" i="21" s="1"/>
  <c r="H41" i="21"/>
  <c r="I41" i="21"/>
  <c r="J41" i="21"/>
  <c r="J86" i="21" s="1"/>
  <c r="I8" i="30" s="1"/>
  <c r="K41" i="21"/>
  <c r="K160" i="21" s="1"/>
  <c r="L41" i="21"/>
  <c r="M41" i="21"/>
  <c r="N41" i="21"/>
  <c r="O41" i="21"/>
  <c r="O160" i="21" s="1"/>
  <c r="P41" i="21"/>
  <c r="Q41" i="21"/>
  <c r="R41" i="21"/>
  <c r="R86" i="21" s="1"/>
  <c r="S41" i="21"/>
  <c r="S160" i="21" s="1"/>
  <c r="T41" i="21"/>
  <c r="U41" i="21"/>
  <c r="V41" i="21"/>
  <c r="W41" i="21"/>
  <c r="W160" i="21" s="1"/>
  <c r="X41" i="21"/>
  <c r="Y41" i="21"/>
  <c r="Z41" i="21"/>
  <c r="Z86" i="21" s="1"/>
  <c r="AA41" i="21"/>
  <c r="AA160" i="21" s="1"/>
  <c r="AB41" i="21"/>
  <c r="AB160" i="21" s="1"/>
  <c r="AC41" i="21"/>
  <c r="AE160" i="21"/>
  <c r="AF160" i="21"/>
  <c r="AH41" i="21"/>
  <c r="AH86" i="21" s="1"/>
  <c r="AI41" i="21"/>
  <c r="AI160" i="21" s="1"/>
  <c r="D41" i="21"/>
  <c r="O5" i="27" s="1"/>
  <c r="E498" i="26"/>
  <c r="E363" i="26"/>
  <c r="E192" i="26"/>
  <c r="E530" i="26"/>
  <c r="E528" i="26"/>
  <c r="J14" i="28" s="1"/>
  <c r="E525" i="26"/>
  <c r="J13" i="28" s="1"/>
  <c r="E523" i="26"/>
  <c r="E521" i="26"/>
  <c r="C23" i="27" s="1"/>
  <c r="E517" i="26"/>
  <c r="E514" i="26"/>
  <c r="E506" i="26"/>
  <c r="E490" i="26"/>
  <c r="J21" i="27" s="1"/>
  <c r="E467" i="26"/>
  <c r="E460" i="26"/>
  <c r="E458" i="26"/>
  <c r="C20" i="27" s="1"/>
  <c r="C22" i="27" s="1"/>
  <c r="E454" i="26"/>
  <c r="E452" i="26"/>
  <c r="E450" i="26"/>
  <c r="E443" i="26"/>
  <c r="E439" i="26"/>
  <c r="J18" i="27" s="1"/>
  <c r="E428" i="26"/>
  <c r="E424" i="26"/>
  <c r="E422" i="26"/>
  <c r="C17" i="27" s="1"/>
  <c r="C19" i="27" s="1"/>
  <c r="E419" i="26"/>
  <c r="E415" i="26"/>
  <c r="E412" i="26"/>
  <c r="E403" i="26"/>
  <c r="E400" i="26"/>
  <c r="J15" i="27" s="1"/>
  <c r="E385" i="26"/>
  <c r="K57" i="33" l="1"/>
  <c r="K61" i="33" s="1"/>
  <c r="K64" i="33"/>
  <c r="K68" i="33" s="1"/>
  <c r="K50" i="33"/>
  <c r="K54" i="33" s="1"/>
  <c r="P8" i="30"/>
  <c r="V8" i="30"/>
  <c r="M22" i="27"/>
  <c r="N17" i="27"/>
  <c r="AJ250" i="20"/>
  <c r="R17" i="27"/>
  <c r="AG139" i="21"/>
  <c r="R19" i="27"/>
  <c r="AL248" i="20"/>
  <c r="M14" i="27"/>
  <c r="M16" i="27" s="1"/>
  <c r="AK248" i="20"/>
  <c r="AM250" i="20"/>
  <c r="L10" i="27"/>
  <c r="L13" i="27"/>
  <c r="N7" i="27"/>
  <c r="M13" i="27"/>
  <c r="N19" i="27"/>
  <c r="L16" i="27"/>
  <c r="M25" i="27"/>
  <c r="N10" i="27"/>
  <c r="F64" i="33"/>
  <c r="F57" i="33"/>
  <c r="F50" i="33"/>
  <c r="D66" i="33"/>
  <c r="D59" i="33"/>
  <c r="D52" i="33"/>
  <c r="AO7" i="27"/>
  <c r="AP7" i="27"/>
  <c r="V26" i="27"/>
  <c r="E62" i="33"/>
  <c r="X160" i="21"/>
  <c r="E48" i="33"/>
  <c r="P160" i="21"/>
  <c r="P162" i="21" s="1"/>
  <c r="C26" i="36"/>
  <c r="Q5" i="27"/>
  <c r="H160" i="21"/>
  <c r="H162" i="21" s="1"/>
  <c r="AI86" i="21"/>
  <c r="AI161" i="21"/>
  <c r="S86" i="21"/>
  <c r="S161" i="21"/>
  <c r="S162" i="21" s="1"/>
  <c r="K86" i="21"/>
  <c r="K161" i="21"/>
  <c r="F69" i="33"/>
  <c r="F43" i="33"/>
  <c r="F76" i="33"/>
  <c r="C28" i="36"/>
  <c r="Q8" i="27"/>
  <c r="D29" i="36"/>
  <c r="P9" i="27"/>
  <c r="AT9" i="27" s="1"/>
  <c r="O15" i="27"/>
  <c r="O16" i="27" s="1"/>
  <c r="D127" i="21"/>
  <c r="I56" i="33"/>
  <c r="I57" i="33" s="1"/>
  <c r="U139" i="21"/>
  <c r="I42" i="33"/>
  <c r="I43" i="33" s="1"/>
  <c r="M139" i="21"/>
  <c r="O18" i="27"/>
  <c r="O19" i="27" s="1"/>
  <c r="D139" i="21"/>
  <c r="O21" i="27"/>
  <c r="O22" i="27" s="1"/>
  <c r="D156" i="21"/>
  <c r="AA161" i="21"/>
  <c r="AA162" i="21" s="1"/>
  <c r="N162" i="21"/>
  <c r="AI162" i="21"/>
  <c r="AS15" i="27"/>
  <c r="AS18" i="27"/>
  <c r="R5" i="27"/>
  <c r="AG160" i="21"/>
  <c r="AC160" i="21"/>
  <c r="E63" i="33"/>
  <c r="D63" i="33" s="1"/>
  <c r="Y86" i="21"/>
  <c r="Y160" i="21"/>
  <c r="E56" i="33"/>
  <c r="U160" i="21"/>
  <c r="E49" i="33"/>
  <c r="D49" i="33" s="1"/>
  <c r="Q86" i="21"/>
  <c r="Q160" i="21"/>
  <c r="E42" i="33"/>
  <c r="M160" i="21"/>
  <c r="I86" i="21"/>
  <c r="H8" i="30" s="1"/>
  <c r="I160" i="21"/>
  <c r="AB86" i="21"/>
  <c r="X86" i="21"/>
  <c r="E65" i="33"/>
  <c r="T86" i="21"/>
  <c r="E58" i="33"/>
  <c r="P86" i="21"/>
  <c r="E51" i="33"/>
  <c r="L86" i="21"/>
  <c r="E44" i="33"/>
  <c r="H86" i="21"/>
  <c r="C27" i="36"/>
  <c r="Q6" i="27"/>
  <c r="F70" i="33"/>
  <c r="F77" i="33"/>
  <c r="F94" i="21"/>
  <c r="D30" i="36"/>
  <c r="P11" i="27"/>
  <c r="Y114" i="21"/>
  <c r="X114" i="21"/>
  <c r="G65" i="33"/>
  <c r="G67" i="33" s="1"/>
  <c r="T114" i="21"/>
  <c r="G58" i="33"/>
  <c r="G60" i="33" s="1"/>
  <c r="P114" i="21"/>
  <c r="G51" i="33"/>
  <c r="G53" i="33" s="1"/>
  <c r="L114" i="21"/>
  <c r="G44" i="33"/>
  <c r="H114" i="21"/>
  <c r="C31" i="36"/>
  <c r="Q12" i="27"/>
  <c r="D32" i="36"/>
  <c r="P14" i="27"/>
  <c r="Y127" i="21"/>
  <c r="X127" i="21"/>
  <c r="H65" i="33"/>
  <c r="H67" i="33" s="1"/>
  <c r="T127" i="21"/>
  <c r="H58" i="33"/>
  <c r="H60" i="33" s="1"/>
  <c r="P127" i="21"/>
  <c r="H51" i="33"/>
  <c r="H53" i="33" s="1"/>
  <c r="L127" i="21"/>
  <c r="H44" i="33"/>
  <c r="H127" i="21"/>
  <c r="C33" i="36"/>
  <c r="Q15" i="27"/>
  <c r="D34" i="36"/>
  <c r="P17" i="27"/>
  <c r="Y139" i="21"/>
  <c r="X139" i="21"/>
  <c r="I65" i="33"/>
  <c r="I67" i="33" s="1"/>
  <c r="T139" i="21"/>
  <c r="I58" i="33"/>
  <c r="I60" i="33" s="1"/>
  <c r="P139" i="21"/>
  <c r="I51" i="33"/>
  <c r="I53" i="33" s="1"/>
  <c r="L139" i="21"/>
  <c r="I44" i="33"/>
  <c r="H139" i="21"/>
  <c r="C35" i="36"/>
  <c r="Q18" i="27"/>
  <c r="D36" i="36"/>
  <c r="P20" i="27"/>
  <c r="Y156" i="21"/>
  <c r="X156" i="21"/>
  <c r="J65" i="33"/>
  <c r="J67" i="33" s="1"/>
  <c r="T156" i="21"/>
  <c r="J58" i="33"/>
  <c r="J60" i="33" s="1"/>
  <c r="P156" i="21"/>
  <c r="J51" i="33"/>
  <c r="J53" i="33" s="1"/>
  <c r="L156" i="21"/>
  <c r="J44" i="33"/>
  <c r="H156" i="21"/>
  <c r="C37" i="36"/>
  <c r="Q21" i="27"/>
  <c r="K70" i="33"/>
  <c r="K77" i="33"/>
  <c r="Z9" i="30"/>
  <c r="Y8" i="30"/>
  <c r="D160" i="21"/>
  <c r="D162" i="21" s="1"/>
  <c r="C8" i="30" s="1"/>
  <c r="C31" i="30" s="1"/>
  <c r="AB161" i="21"/>
  <c r="T161" i="21"/>
  <c r="AH160" i="21"/>
  <c r="O7" i="27"/>
  <c r="O24" i="27"/>
  <c r="AB162" i="21"/>
  <c r="E55" i="33"/>
  <c r="T160" i="21"/>
  <c r="E41" i="33"/>
  <c r="L160" i="21"/>
  <c r="L162" i="21" s="1"/>
  <c r="D86" i="21"/>
  <c r="O86" i="21"/>
  <c r="O161" i="21"/>
  <c r="G86" i="21"/>
  <c r="G161" i="21"/>
  <c r="G162" i="21" s="1"/>
  <c r="G56" i="33"/>
  <c r="G57" i="33" s="1"/>
  <c r="U114" i="21"/>
  <c r="G42" i="33"/>
  <c r="G43" i="33" s="1"/>
  <c r="M114" i="21"/>
  <c r="O12" i="27"/>
  <c r="D114" i="21"/>
  <c r="H56" i="33"/>
  <c r="H57" i="33" s="1"/>
  <c r="U127" i="21"/>
  <c r="H42" i="33"/>
  <c r="H43" i="33" s="1"/>
  <c r="M127" i="21"/>
  <c r="J56" i="33"/>
  <c r="J57" i="33" s="1"/>
  <c r="U156" i="21"/>
  <c r="J42" i="33"/>
  <c r="J43" i="33" s="1"/>
  <c r="M156" i="21"/>
  <c r="K69" i="33"/>
  <c r="K43" i="33"/>
  <c r="K76" i="33"/>
  <c r="C38" i="36"/>
  <c r="Q23" i="27"/>
  <c r="O162" i="21"/>
  <c r="K162" i="21"/>
  <c r="Z161" i="21"/>
  <c r="Z162" i="21" s="1"/>
  <c r="V161" i="21"/>
  <c r="V162" i="21" s="1"/>
  <c r="R161" i="21"/>
  <c r="R162" i="21" s="1"/>
  <c r="N161" i="21"/>
  <c r="J161" i="21"/>
  <c r="J162" i="21" s="1"/>
  <c r="AD94" i="21"/>
  <c r="J8" i="30"/>
  <c r="Q114" i="21"/>
  <c r="Q127" i="21"/>
  <c r="Q139" i="21"/>
  <c r="Q156" i="21"/>
  <c r="X161" i="21"/>
  <c r="L161" i="21"/>
  <c r="F8" i="30"/>
  <c r="AC86" i="21"/>
  <c r="M86" i="21"/>
  <c r="R25" i="27"/>
  <c r="AC162" i="21"/>
  <c r="I162" i="21"/>
  <c r="S10" i="27"/>
  <c r="M94" i="21"/>
  <c r="AD156" i="21"/>
  <c r="AF161" i="21"/>
  <c r="W161" i="21"/>
  <c r="W162" i="21" s="1"/>
  <c r="H161" i="21"/>
  <c r="F160" i="21"/>
  <c r="AT20" i="27"/>
  <c r="S6" i="27"/>
  <c r="D27" i="36"/>
  <c r="P6" i="27"/>
  <c r="AT6" i="27" s="1"/>
  <c r="F73" i="33"/>
  <c r="F80" i="33"/>
  <c r="G64" i="33"/>
  <c r="G50" i="33"/>
  <c r="G69" i="33"/>
  <c r="G76" i="33"/>
  <c r="C30" i="36"/>
  <c r="Q11" i="27"/>
  <c r="D31" i="36"/>
  <c r="P12" i="27"/>
  <c r="AT12" i="27" s="1"/>
  <c r="R16" i="27"/>
  <c r="H64" i="33"/>
  <c r="H50" i="33"/>
  <c r="H69" i="33"/>
  <c r="H76" i="33"/>
  <c r="C32" i="36"/>
  <c r="Q14" i="27"/>
  <c r="Q16" i="27" s="1"/>
  <c r="AI127" i="21"/>
  <c r="S15" i="27"/>
  <c r="S16" i="27" s="1"/>
  <c r="D33" i="36"/>
  <c r="P15" i="27"/>
  <c r="AT15" i="27" s="1"/>
  <c r="I64" i="33"/>
  <c r="I50" i="33"/>
  <c r="I69" i="33"/>
  <c r="I76" i="33"/>
  <c r="C34" i="36"/>
  <c r="Q17" i="27"/>
  <c r="Q19" i="27" s="1"/>
  <c r="AI139" i="21"/>
  <c r="S18" i="27"/>
  <c r="S19" i="27" s="1"/>
  <c r="D35" i="36"/>
  <c r="P18" i="27"/>
  <c r="AT18" i="27" s="1"/>
  <c r="R22" i="27"/>
  <c r="J64" i="33"/>
  <c r="J50" i="33"/>
  <c r="J69" i="33"/>
  <c r="J76" i="33"/>
  <c r="C36" i="36"/>
  <c r="Q20" i="27"/>
  <c r="AI156" i="21"/>
  <c r="S21" i="27"/>
  <c r="S22" i="27" s="1"/>
  <c r="D37" i="36"/>
  <c r="P21" i="27"/>
  <c r="AT21" i="27" s="1"/>
  <c r="AD161" i="21"/>
  <c r="F161" i="21"/>
  <c r="AT14" i="27"/>
  <c r="S5" i="27"/>
  <c r="D26" i="36"/>
  <c r="P5" i="27"/>
  <c r="AT5" i="27" s="1"/>
  <c r="E73" i="33"/>
  <c r="D45" i="33"/>
  <c r="E80" i="33"/>
  <c r="O10" i="27"/>
  <c r="D28" i="36"/>
  <c r="P8" i="27"/>
  <c r="AG94" i="21"/>
  <c r="Y94" i="21"/>
  <c r="Q94" i="21"/>
  <c r="AB94" i="21"/>
  <c r="X94" i="21"/>
  <c r="F65" i="33"/>
  <c r="F67" i="33" s="1"/>
  <c r="F68" i="33" s="1"/>
  <c r="T94" i="21"/>
  <c r="F58" i="33"/>
  <c r="F60" i="33" s="1"/>
  <c r="P94" i="21"/>
  <c r="F51" i="33"/>
  <c r="F53" i="33" s="1"/>
  <c r="L94" i="21"/>
  <c r="F44" i="33"/>
  <c r="H94" i="21"/>
  <c r="C29" i="36"/>
  <c r="Q9" i="27"/>
  <c r="G73" i="33"/>
  <c r="G80" i="33"/>
  <c r="H73" i="33"/>
  <c r="H80" i="33"/>
  <c r="I73" i="33"/>
  <c r="I80" i="33"/>
  <c r="J73" i="33"/>
  <c r="J80" i="33"/>
  <c r="D38" i="36"/>
  <c r="P23" i="27"/>
  <c r="Y161" i="21"/>
  <c r="U161" i="21"/>
  <c r="U162" i="21" s="1"/>
  <c r="Q161" i="21"/>
  <c r="Q162" i="21" s="1"/>
  <c r="M161" i="21"/>
  <c r="M162" i="21" s="1"/>
  <c r="J131" i="20"/>
  <c r="H7" i="30" s="1"/>
  <c r="G13" i="28"/>
  <c r="H13" i="28"/>
  <c r="I13" i="28"/>
  <c r="I14" i="28"/>
  <c r="J15" i="28"/>
  <c r="J20" i="27"/>
  <c r="J22" i="27" s="1"/>
  <c r="G14" i="28"/>
  <c r="H14" i="28"/>
  <c r="J17" i="27"/>
  <c r="J19" i="27" s="1"/>
  <c r="J23" i="27"/>
  <c r="J14" i="27"/>
  <c r="J16" i="27" s="1"/>
  <c r="L22" i="27"/>
  <c r="L19" i="27"/>
  <c r="N16" i="27"/>
  <c r="N22" i="27"/>
  <c r="L24" i="27"/>
  <c r="M19" i="27"/>
  <c r="N13" i="27"/>
  <c r="AN24" i="27"/>
  <c r="AN26" i="27" s="1"/>
  <c r="K24" i="27"/>
  <c r="M7" i="27"/>
  <c r="K7" i="27"/>
  <c r="M24" i="27"/>
  <c r="N25" i="27"/>
  <c r="AR26" i="27"/>
  <c r="U26" i="27"/>
  <c r="W26" i="27"/>
  <c r="T26" i="27"/>
  <c r="AP26" i="27"/>
  <c r="L25" i="27"/>
  <c r="K25" i="27"/>
  <c r="L7" i="27"/>
  <c r="N24" i="27"/>
  <c r="X26" i="27"/>
  <c r="AO24" i="27"/>
  <c r="AO26" i="27" s="1"/>
  <c r="AQ26" i="27"/>
  <c r="E380" i="26"/>
  <c r="E378" i="26"/>
  <c r="C14" i="27" s="1"/>
  <c r="C16" i="27" s="1"/>
  <c r="E375" i="26"/>
  <c r="E373" i="26"/>
  <c r="E370" i="26"/>
  <c r="F14" i="28" s="1"/>
  <c r="E351" i="26"/>
  <c r="J12" i="27" s="1"/>
  <c r="E339" i="26"/>
  <c r="E314" i="26"/>
  <c r="E312" i="26"/>
  <c r="C11" i="27" s="1"/>
  <c r="C13" i="27" s="1"/>
  <c r="E308" i="26"/>
  <c r="E305" i="26"/>
  <c r="E301" i="26"/>
  <c r="F54" i="33" l="1"/>
  <c r="O25" i="27"/>
  <c r="O26" i="27" s="1"/>
  <c r="AK250" i="20"/>
  <c r="AG162" i="21"/>
  <c r="Q13" i="27"/>
  <c r="AS12" i="27"/>
  <c r="M26" i="27"/>
  <c r="Q22" i="27"/>
  <c r="P22" i="27"/>
  <c r="N26" i="27"/>
  <c r="L26" i="27"/>
  <c r="AS21" i="27"/>
  <c r="P13" i="27"/>
  <c r="O13" i="27"/>
  <c r="D73" i="33"/>
  <c r="K82" i="33"/>
  <c r="I54" i="33"/>
  <c r="I68" i="33"/>
  <c r="F61" i="33"/>
  <c r="H68" i="33"/>
  <c r="G68" i="33"/>
  <c r="J68" i="33"/>
  <c r="T35" i="27"/>
  <c r="T36" i="27"/>
  <c r="AT25" i="27"/>
  <c r="G71" i="33"/>
  <c r="G78" i="33"/>
  <c r="G36" i="36"/>
  <c r="E36" i="36"/>
  <c r="F36" i="36" s="1"/>
  <c r="E72" i="33"/>
  <c r="D44" i="33"/>
  <c r="E79" i="33"/>
  <c r="E46" i="33"/>
  <c r="E8" i="30"/>
  <c r="G8" i="30"/>
  <c r="D8" i="30" s="1"/>
  <c r="F72" i="33"/>
  <c r="F79" i="33"/>
  <c r="F82" i="33" s="1"/>
  <c r="F46" i="33"/>
  <c r="D40" i="36"/>
  <c r="D42" i="36" s="1"/>
  <c r="G34" i="36"/>
  <c r="E34" i="36"/>
  <c r="F34" i="36" s="1"/>
  <c r="F162" i="21"/>
  <c r="Z31" i="30"/>
  <c r="Y9" i="30"/>
  <c r="Y31" i="30" s="1"/>
  <c r="G37" i="36"/>
  <c r="E37" i="36"/>
  <c r="F37" i="36" s="1"/>
  <c r="H72" i="33"/>
  <c r="H46" i="33"/>
  <c r="H79" i="33"/>
  <c r="H61" i="33"/>
  <c r="E31" i="36"/>
  <c r="F31" i="36" s="1"/>
  <c r="G31" i="36"/>
  <c r="G54" i="33"/>
  <c r="Q25" i="27"/>
  <c r="F71" i="33"/>
  <c r="F78" i="33"/>
  <c r="E50" i="33"/>
  <c r="D50" i="33" s="1"/>
  <c r="D48" i="33"/>
  <c r="P10" i="27"/>
  <c r="S7" i="27"/>
  <c r="S24" i="27"/>
  <c r="I71" i="33"/>
  <c r="I78" i="33"/>
  <c r="G27" i="36"/>
  <c r="D41" i="36"/>
  <c r="E38" i="36"/>
  <c r="F38" i="36" s="1"/>
  <c r="G38" i="36"/>
  <c r="E69" i="33"/>
  <c r="E43" i="33"/>
  <c r="E76" i="33"/>
  <c r="D41" i="33"/>
  <c r="I72" i="33"/>
  <c r="I79" i="33"/>
  <c r="I46" i="33"/>
  <c r="I61" i="33"/>
  <c r="P16" i="27"/>
  <c r="E27" i="36"/>
  <c r="F27" i="36" s="1"/>
  <c r="C41" i="36"/>
  <c r="D51" i="33"/>
  <c r="E53" i="33"/>
  <c r="E67" i="33"/>
  <c r="D65" i="33"/>
  <c r="E70" i="33"/>
  <c r="E77" i="33"/>
  <c r="D42" i="33"/>
  <c r="R24" i="27"/>
  <c r="R26" i="27" s="1"/>
  <c r="R7" i="27"/>
  <c r="Q10" i="27"/>
  <c r="Q7" i="27"/>
  <c r="Q24" i="27"/>
  <c r="X162" i="21"/>
  <c r="P7" i="27"/>
  <c r="P24" i="27"/>
  <c r="E30" i="36"/>
  <c r="F30" i="36" s="1"/>
  <c r="G30" i="36"/>
  <c r="K47" i="33"/>
  <c r="K75" i="33" s="1"/>
  <c r="K71" i="33"/>
  <c r="K78" i="33"/>
  <c r="E57" i="33"/>
  <c r="D57" i="33" s="1"/>
  <c r="D55" i="33"/>
  <c r="G35" i="36"/>
  <c r="E35" i="36"/>
  <c r="F35" i="36" s="1"/>
  <c r="D58" i="33"/>
  <c r="E60" i="33"/>
  <c r="D80" i="33"/>
  <c r="J71" i="33"/>
  <c r="J78" i="33"/>
  <c r="G32" i="36"/>
  <c r="E32" i="36"/>
  <c r="F32" i="36" s="1"/>
  <c r="P25" i="27"/>
  <c r="G70" i="33"/>
  <c r="G77" i="33"/>
  <c r="J54" i="33"/>
  <c r="Y162" i="21"/>
  <c r="E29" i="36"/>
  <c r="F29" i="36" s="1"/>
  <c r="G29" i="36"/>
  <c r="AT11" i="27"/>
  <c r="H71" i="33"/>
  <c r="H78" i="33"/>
  <c r="S25" i="27"/>
  <c r="J70" i="33"/>
  <c r="J77" i="33"/>
  <c r="H70" i="33"/>
  <c r="H77" i="33"/>
  <c r="T162" i="21"/>
  <c r="J72" i="33"/>
  <c r="J79" i="33"/>
  <c r="J46" i="33"/>
  <c r="J61" i="33"/>
  <c r="AT17" i="27"/>
  <c r="P19" i="27"/>
  <c r="G33" i="36"/>
  <c r="E33" i="36"/>
  <c r="F33" i="36" s="1"/>
  <c r="H54" i="33"/>
  <c r="G72" i="33"/>
  <c r="G79" i="33"/>
  <c r="G46" i="33"/>
  <c r="G61" i="33"/>
  <c r="D56" i="33"/>
  <c r="I70" i="33"/>
  <c r="I77" i="33"/>
  <c r="I82" i="33" s="1"/>
  <c r="G28" i="36"/>
  <c r="E28" i="36"/>
  <c r="F28" i="36" s="1"/>
  <c r="E26" i="36"/>
  <c r="F26" i="36" s="1"/>
  <c r="C40" i="36"/>
  <c r="G26" i="36"/>
  <c r="E64" i="33"/>
  <c r="D64" i="33" s="1"/>
  <c r="D62" i="33"/>
  <c r="G7" i="30"/>
  <c r="D7" i="30" s="1"/>
  <c r="E7" i="30"/>
  <c r="H15" i="28"/>
  <c r="G15" i="28"/>
  <c r="I15" i="28"/>
  <c r="D536" i="26"/>
  <c r="E14" i="28"/>
  <c r="E15" i="28" s="1"/>
  <c r="F13" i="28"/>
  <c r="J11" i="27"/>
  <c r="J13" i="27" s="1"/>
  <c r="T41" i="27"/>
  <c r="K26" i="27"/>
  <c r="T42" i="27"/>
  <c r="I23" i="27"/>
  <c r="AW23" i="27" s="1"/>
  <c r="H23" i="27"/>
  <c r="AV23" i="27" s="1"/>
  <c r="G23" i="27"/>
  <c r="AU23" i="27" s="1"/>
  <c r="F23" i="27"/>
  <c r="AT23" i="27" s="1"/>
  <c r="D23" i="27"/>
  <c r="AS23" i="27" s="1"/>
  <c r="F22" i="27"/>
  <c r="D20" i="27"/>
  <c r="F19" i="27"/>
  <c r="I17" i="27"/>
  <c r="AW17" i="27" s="1"/>
  <c r="D17" i="27"/>
  <c r="AS17" i="27" s="1"/>
  <c r="F16" i="27"/>
  <c r="D14" i="27"/>
  <c r="AS14" i="27" s="1"/>
  <c r="F13" i="27"/>
  <c r="D11" i="27"/>
  <c r="I8" i="27"/>
  <c r="AW8" i="27" s="1"/>
  <c r="H8" i="27"/>
  <c r="G8" i="27"/>
  <c r="AU8" i="27" s="1"/>
  <c r="F8" i="27"/>
  <c r="D8" i="27"/>
  <c r="D6" i="27"/>
  <c r="F7" i="27"/>
  <c r="D5" i="27"/>
  <c r="T32" i="27" l="1"/>
  <c r="H82" i="33"/>
  <c r="T31" i="27"/>
  <c r="AT13" i="27"/>
  <c r="Q26" i="27"/>
  <c r="T34" i="27" s="1"/>
  <c r="J82" i="33"/>
  <c r="G82" i="33"/>
  <c r="D79" i="33"/>
  <c r="E54" i="33"/>
  <c r="D54" i="33" s="1"/>
  <c r="D53" i="33"/>
  <c r="E74" i="33"/>
  <c r="E81" i="33"/>
  <c r="D46" i="33"/>
  <c r="E47" i="33"/>
  <c r="AT7" i="27"/>
  <c r="E40" i="36"/>
  <c r="F40" i="36" s="1"/>
  <c r="G40" i="36"/>
  <c r="C42" i="36"/>
  <c r="D69" i="33"/>
  <c r="AT19" i="27"/>
  <c r="J74" i="33"/>
  <c r="J81" i="33"/>
  <c r="J47" i="33"/>
  <c r="J75" i="33" s="1"/>
  <c r="S26" i="27"/>
  <c r="G41" i="36"/>
  <c r="E41" i="36"/>
  <c r="F41" i="36" s="1"/>
  <c r="I74" i="33"/>
  <c r="I47" i="33"/>
  <c r="I75" i="33" s="1"/>
  <c r="I81" i="33"/>
  <c r="E82" i="33"/>
  <c r="D76" i="33"/>
  <c r="F47" i="33"/>
  <c r="F75" i="33" s="1"/>
  <c r="F74" i="33"/>
  <c r="F81" i="33"/>
  <c r="D72" i="33"/>
  <c r="D60" i="33"/>
  <c r="E61" i="33"/>
  <c r="D61" i="33" s="1"/>
  <c r="D77" i="33"/>
  <c r="H74" i="33"/>
  <c r="H47" i="33"/>
  <c r="H75" i="33" s="1"/>
  <c r="H81" i="33"/>
  <c r="G47" i="33"/>
  <c r="G75" i="33" s="1"/>
  <c r="G74" i="33"/>
  <c r="G81" i="33"/>
  <c r="AT16" i="27"/>
  <c r="P26" i="27"/>
  <c r="T33" i="27" s="1"/>
  <c r="D70" i="33"/>
  <c r="E68" i="33"/>
  <c r="D68" i="33" s="1"/>
  <c r="D67" i="33"/>
  <c r="E71" i="33"/>
  <c r="E78" i="33"/>
  <c r="D78" i="33" s="1"/>
  <c r="D43" i="33"/>
  <c r="D71" i="33" s="1"/>
  <c r="F15" i="28"/>
  <c r="C13" i="28"/>
  <c r="AS11" i="27"/>
  <c r="D13" i="27"/>
  <c r="AS13" i="27" s="1"/>
  <c r="D19" i="27"/>
  <c r="AS19" i="27" s="1"/>
  <c r="D22" i="27"/>
  <c r="AS22" i="27" s="1"/>
  <c r="AS20" i="27"/>
  <c r="D7" i="27"/>
  <c r="D24" i="27"/>
  <c r="AV8" i="27"/>
  <c r="D25" i="27"/>
  <c r="D10" i="27"/>
  <c r="F10" i="27"/>
  <c r="AT10" i="27" s="1"/>
  <c r="AT8" i="27"/>
  <c r="AT24" i="27" s="1"/>
  <c r="AT26" i="27" s="1"/>
  <c r="F24" i="27"/>
  <c r="F26" i="27" s="1"/>
  <c r="D16" i="27"/>
  <c r="D82" i="33" l="1"/>
  <c r="T29" i="27"/>
  <c r="D81" i="33"/>
  <c r="E42" i="36"/>
  <c r="F42" i="36" s="1"/>
  <c r="G42" i="36"/>
  <c r="E75" i="33"/>
  <c r="D47" i="33"/>
  <c r="D75" i="33" s="1"/>
  <c r="D74" i="33"/>
  <c r="D26" i="27"/>
  <c r="AS16" i="27"/>
  <c r="E298" i="26"/>
  <c r="J9" i="27" s="1"/>
  <c r="AS9" i="27" s="1"/>
  <c r="E293" i="26"/>
  <c r="J8" i="27" s="1"/>
  <c r="AS8" i="27" s="1"/>
  <c r="E289" i="26"/>
  <c r="C8" i="27" s="1"/>
  <c r="C10" i="27" s="1"/>
  <c r="E285" i="26"/>
  <c r="D540" i="26" s="1"/>
  <c r="D541" i="26" s="1"/>
  <c r="E275" i="26"/>
  <c r="E236" i="26"/>
  <c r="E154" i="26"/>
  <c r="E71" i="26"/>
  <c r="E28" i="26"/>
  <c r="D532" i="26" s="1"/>
  <c r="E11" i="26"/>
  <c r="J6" i="27" l="1"/>
  <c r="J25" i="27" s="1"/>
  <c r="D534" i="26"/>
  <c r="D537" i="26"/>
  <c r="D538" i="26" s="1"/>
  <c r="D14" i="28"/>
  <c r="D533" i="26"/>
  <c r="J5" i="27"/>
  <c r="C5" i="27"/>
  <c r="D531" i="26"/>
  <c r="J10" i="27"/>
  <c r="AS10" i="27" s="1"/>
  <c r="AS6" i="27" l="1"/>
  <c r="AS25" i="27" s="1"/>
  <c r="D15" i="28"/>
  <c r="C14" i="28"/>
  <c r="D535" i="26"/>
  <c r="D542" i="26" s="1"/>
  <c r="C7" i="27"/>
  <c r="C24" i="27"/>
  <c r="C26" i="27" s="1"/>
  <c r="R27" i="27" s="1"/>
  <c r="J7" i="27"/>
  <c r="AS7" i="27" s="1"/>
  <c r="J24" i="27"/>
  <c r="J26" i="27" s="1"/>
  <c r="P27" i="27" s="1"/>
  <c r="AS5" i="27"/>
  <c r="AS24" i="27" s="1"/>
  <c r="AS26" i="27" s="1"/>
  <c r="E256" i="7"/>
  <c r="F256" i="7"/>
  <c r="G256" i="7"/>
  <c r="D256" i="7"/>
  <c r="E232" i="7"/>
  <c r="F232" i="7"/>
  <c r="G232" i="7"/>
  <c r="H232" i="7"/>
  <c r="I232" i="7"/>
  <c r="J232" i="7"/>
  <c r="K232" i="7"/>
  <c r="L232" i="7"/>
  <c r="M232" i="7"/>
  <c r="N232" i="7"/>
  <c r="Q232" i="7"/>
  <c r="R232" i="7"/>
  <c r="S232" i="7"/>
  <c r="D232" i="7"/>
  <c r="E229" i="7"/>
  <c r="F229" i="7"/>
  <c r="G229" i="7"/>
  <c r="H229" i="7"/>
  <c r="J229" i="7"/>
  <c r="K229" i="7"/>
  <c r="L229" i="7"/>
  <c r="M229" i="7"/>
  <c r="N229" i="7"/>
  <c r="O229" i="7"/>
  <c r="Q229" i="7"/>
  <c r="R229" i="7"/>
  <c r="S229" i="7"/>
  <c r="D229" i="7"/>
  <c r="E225" i="7"/>
  <c r="H21" i="27" s="1"/>
  <c r="AV21" i="27" s="1"/>
  <c r="F225" i="7"/>
  <c r="I21" i="27" s="1"/>
  <c r="AW21" i="27" s="1"/>
  <c r="G225" i="7"/>
  <c r="H225" i="7"/>
  <c r="I225" i="7"/>
  <c r="J225" i="7"/>
  <c r="K225" i="7"/>
  <c r="L225" i="7"/>
  <c r="M225" i="7"/>
  <c r="N225" i="7"/>
  <c r="O225" i="7"/>
  <c r="Q225" i="7"/>
  <c r="R225" i="7"/>
  <c r="S225" i="7"/>
  <c r="D225" i="7"/>
  <c r="E216" i="7"/>
  <c r="F216" i="7"/>
  <c r="G216" i="7"/>
  <c r="H216" i="7"/>
  <c r="I216" i="7"/>
  <c r="K216" i="7"/>
  <c r="L216" i="7"/>
  <c r="M216" i="7"/>
  <c r="N216" i="7"/>
  <c r="O216" i="7"/>
  <c r="P216" i="7"/>
  <c r="P233" i="7" s="1"/>
  <c r="Q216" i="7"/>
  <c r="R216" i="7"/>
  <c r="S216" i="7"/>
  <c r="D216" i="7"/>
  <c r="E209" i="7"/>
  <c r="F209" i="7"/>
  <c r="G209" i="7"/>
  <c r="H209" i="7"/>
  <c r="J209" i="7"/>
  <c r="J210" i="7" s="1"/>
  <c r="K209" i="7"/>
  <c r="L209" i="7"/>
  <c r="M209" i="7"/>
  <c r="N209" i="7"/>
  <c r="Q209" i="7"/>
  <c r="R209" i="7"/>
  <c r="S209" i="7"/>
  <c r="D209" i="7"/>
  <c r="E207" i="7"/>
  <c r="F207" i="7"/>
  <c r="G207" i="7"/>
  <c r="H207" i="7"/>
  <c r="K207" i="7"/>
  <c r="L207" i="7"/>
  <c r="M207" i="7"/>
  <c r="N207" i="7"/>
  <c r="Q207" i="7"/>
  <c r="R207" i="7"/>
  <c r="S207" i="7"/>
  <c r="G18" i="27" s="1"/>
  <c r="AU18" i="27" s="1"/>
  <c r="D207" i="7"/>
  <c r="E18" i="27" s="1"/>
  <c r="E199" i="7"/>
  <c r="H17" i="27" s="1"/>
  <c r="G199" i="7"/>
  <c r="H199" i="7"/>
  <c r="K199" i="7"/>
  <c r="L199" i="7"/>
  <c r="M199" i="7"/>
  <c r="N199" i="7"/>
  <c r="Q199" i="7"/>
  <c r="R199" i="7"/>
  <c r="S199" i="7"/>
  <c r="G17" i="27" s="1"/>
  <c r="D199" i="7"/>
  <c r="E17" i="27" s="1"/>
  <c r="E196" i="7"/>
  <c r="E197" i="7" s="1"/>
  <c r="G196" i="7"/>
  <c r="G197" i="7" s="1"/>
  <c r="H196" i="7"/>
  <c r="H197" i="7" s="1"/>
  <c r="I196" i="7"/>
  <c r="I197" i="7" s="1"/>
  <c r="J196" i="7"/>
  <c r="J197" i="7" s="1"/>
  <c r="K196" i="7"/>
  <c r="K197" i="7" s="1"/>
  <c r="L196" i="7"/>
  <c r="L197" i="7" s="1"/>
  <c r="M196" i="7"/>
  <c r="M197" i="7" s="1"/>
  <c r="N196" i="7"/>
  <c r="N197" i="7" s="1"/>
  <c r="Q196" i="7"/>
  <c r="Q197" i="7" s="1"/>
  <c r="R196" i="7"/>
  <c r="R197" i="7" s="1"/>
  <c r="S196" i="7"/>
  <c r="S197" i="7" s="1"/>
  <c r="D196" i="7"/>
  <c r="D197" i="7" s="1"/>
  <c r="E177" i="7"/>
  <c r="H12" i="27" s="1"/>
  <c r="AV12" i="27" s="1"/>
  <c r="I12" i="27"/>
  <c r="AW12" i="27" s="1"/>
  <c r="G177" i="7"/>
  <c r="H177" i="7"/>
  <c r="I177" i="7"/>
  <c r="I178" i="7" s="1"/>
  <c r="J177" i="7"/>
  <c r="J178" i="7" s="1"/>
  <c r="K177" i="7"/>
  <c r="L177" i="7"/>
  <c r="M177" i="7"/>
  <c r="N177" i="7"/>
  <c r="O177" i="7"/>
  <c r="O178" i="7" s="1"/>
  <c r="Q177" i="7"/>
  <c r="R177" i="7"/>
  <c r="S177" i="7"/>
  <c r="G12" i="27" s="1"/>
  <c r="AU12" i="27" s="1"/>
  <c r="D177" i="7"/>
  <c r="E12" i="27" s="1"/>
  <c r="E170" i="7"/>
  <c r="F170" i="7"/>
  <c r="G170" i="7"/>
  <c r="H170" i="7"/>
  <c r="K170" i="7"/>
  <c r="L170" i="7"/>
  <c r="M170" i="7"/>
  <c r="N170" i="7"/>
  <c r="Q170" i="7"/>
  <c r="Q178" i="7" s="1"/>
  <c r="N6" i="30" s="1"/>
  <c r="R170" i="7"/>
  <c r="R178" i="7" s="1"/>
  <c r="O6" i="30" s="1"/>
  <c r="O9" i="30" s="1"/>
  <c r="O31" i="30" s="1"/>
  <c r="S170" i="7"/>
  <c r="D170" i="7"/>
  <c r="E160" i="7"/>
  <c r="F160" i="7"/>
  <c r="G160" i="7"/>
  <c r="H160" i="7"/>
  <c r="I160" i="7"/>
  <c r="K160" i="7"/>
  <c r="L160" i="7"/>
  <c r="M160" i="7"/>
  <c r="N160" i="7"/>
  <c r="Q160" i="7"/>
  <c r="K6" i="30" s="1"/>
  <c r="R160" i="7"/>
  <c r="L6" i="30" s="1"/>
  <c r="L9" i="30" s="1"/>
  <c r="L31" i="30" s="1"/>
  <c r="S160" i="7"/>
  <c r="G9" i="27" s="1"/>
  <c r="D160" i="7"/>
  <c r="E9" i="27" s="1"/>
  <c r="E10" i="27" s="1"/>
  <c r="E147" i="7"/>
  <c r="F147" i="7"/>
  <c r="G147" i="7"/>
  <c r="H147" i="7"/>
  <c r="J147" i="7"/>
  <c r="K147" i="7"/>
  <c r="L147" i="7"/>
  <c r="M147" i="7"/>
  <c r="N147" i="7"/>
  <c r="O147" i="7"/>
  <c r="P147" i="7"/>
  <c r="Q147" i="7"/>
  <c r="R147" i="7"/>
  <c r="S147" i="7"/>
  <c r="D147" i="7"/>
  <c r="E156" i="7"/>
  <c r="F156" i="7"/>
  <c r="G156" i="7"/>
  <c r="H156" i="7"/>
  <c r="I156" i="7"/>
  <c r="J156" i="7"/>
  <c r="K156" i="7"/>
  <c r="L156" i="7"/>
  <c r="M156" i="7"/>
  <c r="N156" i="7"/>
  <c r="O156" i="7"/>
  <c r="P156" i="7"/>
  <c r="Q156" i="7"/>
  <c r="R156" i="7"/>
  <c r="S156" i="7"/>
  <c r="D156" i="7"/>
  <c r="E134" i="7"/>
  <c r="F134" i="7"/>
  <c r="G134" i="7"/>
  <c r="H134" i="7"/>
  <c r="H238" i="7" s="1"/>
  <c r="I134" i="7"/>
  <c r="J134" i="7"/>
  <c r="K134" i="7"/>
  <c r="L134" i="7"/>
  <c r="L238" i="7" s="1"/>
  <c r="M134" i="7"/>
  <c r="N134" i="7"/>
  <c r="O134" i="7"/>
  <c r="P134" i="7"/>
  <c r="P238" i="7" s="1"/>
  <c r="Q134" i="7"/>
  <c r="Q238" i="7" s="1"/>
  <c r="R134" i="7"/>
  <c r="S134" i="7"/>
  <c r="D134" i="7"/>
  <c r="E72" i="7"/>
  <c r="F72" i="7"/>
  <c r="G72" i="7"/>
  <c r="H72" i="7"/>
  <c r="I72" i="7"/>
  <c r="J72" i="7"/>
  <c r="K72" i="7"/>
  <c r="L72" i="7"/>
  <c r="M72" i="7"/>
  <c r="N72" i="7"/>
  <c r="O72" i="7"/>
  <c r="P72" i="7"/>
  <c r="Q72" i="7"/>
  <c r="R72" i="7"/>
  <c r="S72" i="7"/>
  <c r="D72" i="7"/>
  <c r="E5" i="27" s="1"/>
  <c r="E22" i="7"/>
  <c r="F22" i="7"/>
  <c r="G22" i="7"/>
  <c r="H22" i="7"/>
  <c r="H237" i="7" s="1"/>
  <c r="H239" i="7" s="1"/>
  <c r="I22" i="7"/>
  <c r="I237" i="7" s="1"/>
  <c r="J22" i="7"/>
  <c r="J237" i="7" s="1"/>
  <c r="K22" i="7"/>
  <c r="K237" i="7" s="1"/>
  <c r="L22" i="7"/>
  <c r="L237" i="7" s="1"/>
  <c r="L239" i="7" s="1"/>
  <c r="M22" i="7"/>
  <c r="N22" i="7"/>
  <c r="O22" i="7"/>
  <c r="O237" i="7" s="1"/>
  <c r="P22" i="7"/>
  <c r="Q22" i="7"/>
  <c r="R22" i="7"/>
  <c r="S22" i="7"/>
  <c r="D22" i="7"/>
  <c r="D237" i="7" s="1"/>
  <c r="E18" i="7"/>
  <c r="E23" i="7" s="1"/>
  <c r="F18" i="7"/>
  <c r="F23" i="7" s="1"/>
  <c r="F36" i="7" s="1"/>
  <c r="G18" i="7"/>
  <c r="G23" i="7" s="1"/>
  <c r="H18" i="7"/>
  <c r="H23" i="7" s="1"/>
  <c r="H36" i="7" s="1"/>
  <c r="I18" i="7"/>
  <c r="I23" i="7" s="1"/>
  <c r="I36" i="7" s="1"/>
  <c r="J18" i="7"/>
  <c r="J23" i="7" s="1"/>
  <c r="J36" i="7" s="1"/>
  <c r="K18" i="7"/>
  <c r="K23" i="7" s="1"/>
  <c r="K36" i="7" s="1"/>
  <c r="L18" i="7"/>
  <c r="L23" i="7" s="1"/>
  <c r="L36" i="7" s="1"/>
  <c r="M18" i="7"/>
  <c r="M23" i="7" s="1"/>
  <c r="M36" i="7" s="1"/>
  <c r="N18" i="7"/>
  <c r="N23" i="7" s="1"/>
  <c r="N36" i="7" s="1"/>
  <c r="O18" i="7"/>
  <c r="O23" i="7" s="1"/>
  <c r="O36" i="7" s="1"/>
  <c r="P18" i="7"/>
  <c r="P23" i="7" s="1"/>
  <c r="Q18" i="7"/>
  <c r="Q23" i="7" s="1"/>
  <c r="R18" i="7"/>
  <c r="R23" i="7" s="1"/>
  <c r="S18" i="7"/>
  <c r="S23" i="7" s="1"/>
  <c r="S36" i="7" s="1"/>
  <c r="D18" i="7"/>
  <c r="D23" i="7" s="1"/>
  <c r="E6" i="27" l="1"/>
  <c r="D238" i="7"/>
  <c r="D239" i="7" s="1"/>
  <c r="K234" i="7"/>
  <c r="G6" i="27"/>
  <c r="AU6" i="27" s="1"/>
  <c r="S238" i="7"/>
  <c r="K238" i="7"/>
  <c r="K239" i="7" s="1"/>
  <c r="Q237" i="7"/>
  <c r="Q239" i="7" s="1"/>
  <c r="M237" i="7"/>
  <c r="E237" i="7"/>
  <c r="M238" i="7"/>
  <c r="I238" i="7"/>
  <c r="I239" i="7" s="1"/>
  <c r="H6" i="27"/>
  <c r="AV6" i="27" s="1"/>
  <c r="E238" i="7"/>
  <c r="E239" i="7" s="1"/>
  <c r="P237" i="7"/>
  <c r="P239" i="7" s="1"/>
  <c r="G5" i="27"/>
  <c r="AU5" i="27" s="1"/>
  <c r="S237" i="7"/>
  <c r="G237" i="7"/>
  <c r="O238" i="7"/>
  <c r="O239" i="7" s="1"/>
  <c r="G238" i="7"/>
  <c r="G239" i="7" s="1"/>
  <c r="F257" i="7"/>
  <c r="R237" i="7"/>
  <c r="N237" i="7"/>
  <c r="J239" i="7"/>
  <c r="R238" i="7"/>
  <c r="N238" i="7"/>
  <c r="J238" i="7"/>
  <c r="I6" i="27"/>
  <c r="AW6" i="27" s="1"/>
  <c r="F238" i="7"/>
  <c r="N178" i="7"/>
  <c r="J157" i="7"/>
  <c r="R157" i="7"/>
  <c r="I6" i="30" s="1"/>
  <c r="L178" i="7"/>
  <c r="P36" i="7"/>
  <c r="P234" i="7" s="1"/>
  <c r="N157" i="7"/>
  <c r="Q157" i="7"/>
  <c r="H6" i="30" s="1"/>
  <c r="M157" i="7"/>
  <c r="M234" i="7" s="1"/>
  <c r="I157" i="7"/>
  <c r="E157" i="7"/>
  <c r="G21" i="27"/>
  <c r="AU21" i="27" s="1"/>
  <c r="I9" i="27"/>
  <c r="AW9" i="27" s="1"/>
  <c r="G210" i="7"/>
  <c r="G36" i="7"/>
  <c r="H9" i="27"/>
  <c r="H10" i="27" s="1"/>
  <c r="AV10" i="27" s="1"/>
  <c r="H18" i="27"/>
  <c r="AV18" i="27" s="1"/>
  <c r="H20" i="27"/>
  <c r="H22" i="27" s="1"/>
  <c r="AV22" i="27" s="1"/>
  <c r="N233" i="7"/>
  <c r="D157" i="7"/>
  <c r="L157" i="7"/>
  <c r="H157" i="7"/>
  <c r="G178" i="7"/>
  <c r="G15" i="27"/>
  <c r="AU15" i="27" s="1"/>
  <c r="L210" i="7"/>
  <c r="K210" i="7"/>
  <c r="I233" i="7"/>
  <c r="S157" i="7"/>
  <c r="O157" i="7"/>
  <c r="K157" i="7"/>
  <c r="G157" i="7"/>
  <c r="H15" i="27"/>
  <c r="AV15" i="27" s="1"/>
  <c r="D210" i="7"/>
  <c r="N210" i="7"/>
  <c r="E210" i="7"/>
  <c r="D233" i="7"/>
  <c r="O233" i="7"/>
  <c r="R233" i="7"/>
  <c r="X6" i="30" s="1"/>
  <c r="X9" i="30" s="1"/>
  <c r="X31" i="30" s="1"/>
  <c r="L233" i="7"/>
  <c r="H233" i="7"/>
  <c r="J233" i="7"/>
  <c r="J234" i="7" s="1"/>
  <c r="P157" i="7"/>
  <c r="R210" i="7"/>
  <c r="U6" i="30" s="1"/>
  <c r="U9" i="30" s="1"/>
  <c r="U31" i="30" s="1"/>
  <c r="Q210" i="7"/>
  <c r="T6" i="30" s="1"/>
  <c r="T9" i="30" s="1"/>
  <c r="F210" i="7"/>
  <c r="M233" i="7"/>
  <c r="E233" i="7"/>
  <c r="K178" i="7"/>
  <c r="S210" i="7"/>
  <c r="M210" i="7"/>
  <c r="H210" i="7"/>
  <c r="E21" i="27"/>
  <c r="S233" i="7"/>
  <c r="Q233" i="7"/>
  <c r="W6" i="30" s="1"/>
  <c r="W9" i="30" s="1"/>
  <c r="K233" i="7"/>
  <c r="G233" i="7"/>
  <c r="N9" i="30"/>
  <c r="M6" i="30"/>
  <c r="H11" i="27"/>
  <c r="E178" i="7"/>
  <c r="H5" i="27"/>
  <c r="AU9" i="27"/>
  <c r="G10" i="27"/>
  <c r="AU10" i="27" s="1"/>
  <c r="E11" i="27"/>
  <c r="E13" i="27" s="1"/>
  <c r="D178" i="7"/>
  <c r="H178" i="7"/>
  <c r="E15" i="27"/>
  <c r="E19" i="27"/>
  <c r="E20" i="27"/>
  <c r="F233" i="7"/>
  <c r="K9" i="30"/>
  <c r="J6" i="30"/>
  <c r="AV17" i="27"/>
  <c r="E7" i="27"/>
  <c r="G11" i="27"/>
  <c r="S178" i="7"/>
  <c r="M178" i="7"/>
  <c r="I15" i="27"/>
  <c r="AW15" i="27" s="1"/>
  <c r="G19" i="27"/>
  <c r="AU19" i="27" s="1"/>
  <c r="AU17" i="27"/>
  <c r="I18" i="27"/>
  <c r="I19" i="27" s="1"/>
  <c r="AW19" i="27" s="1"/>
  <c r="G20" i="27"/>
  <c r="I20" i="27"/>
  <c r="AW20" i="27" s="1"/>
  <c r="I5" i="30"/>
  <c r="R36" i="7"/>
  <c r="R234" i="7" s="1"/>
  <c r="H5" i="30"/>
  <c r="Q36" i="7"/>
  <c r="G257" i="7"/>
  <c r="C41" i="28"/>
  <c r="E44" i="28" s="1"/>
  <c r="C15" i="28"/>
  <c r="E40" i="28" s="1"/>
  <c r="E43" i="28" s="1"/>
  <c r="T27" i="27"/>
  <c r="I11" i="27"/>
  <c r="I5" i="27"/>
  <c r="AW5" i="27" s="1"/>
  <c r="F157" i="7"/>
  <c r="F234" i="7" s="1"/>
  <c r="D35" i="7"/>
  <c r="D33" i="7"/>
  <c r="D31" i="7"/>
  <c r="D29" i="7"/>
  <c r="D27" i="7"/>
  <c r="D25" i="7"/>
  <c r="G7" i="27" l="1"/>
  <c r="AU7" i="27" s="1"/>
  <c r="G6" i="30"/>
  <c r="O234" i="7"/>
  <c r="L234" i="7"/>
  <c r="S234" i="7"/>
  <c r="Q234" i="7"/>
  <c r="H234" i="7"/>
  <c r="I234" i="7"/>
  <c r="N234" i="7"/>
  <c r="M239" i="7"/>
  <c r="N239" i="7"/>
  <c r="I10" i="27"/>
  <c r="AW10" i="27" s="1"/>
  <c r="AV9" i="27"/>
  <c r="AV25" i="27" s="1"/>
  <c r="G234" i="7"/>
  <c r="E257" i="7"/>
  <c r="E234" i="7"/>
  <c r="F239" i="7"/>
  <c r="R239" i="7"/>
  <c r="S239" i="7"/>
  <c r="H19" i="27"/>
  <c r="AV19" i="27" s="1"/>
  <c r="G25" i="27"/>
  <c r="AV20" i="27"/>
  <c r="V6" i="30"/>
  <c r="AW18" i="27"/>
  <c r="AW25" i="27" s="1"/>
  <c r="I25" i="27"/>
  <c r="E25" i="27"/>
  <c r="H25" i="27"/>
  <c r="D36" i="7"/>
  <c r="AU25" i="27"/>
  <c r="S6" i="30"/>
  <c r="E22" i="27"/>
  <c r="AT22" i="27" s="1"/>
  <c r="N31" i="30"/>
  <c r="M9" i="30"/>
  <c r="M31" i="30" s="1"/>
  <c r="K31" i="30"/>
  <c r="J9" i="30"/>
  <c r="J31" i="30" s="1"/>
  <c r="T31" i="30"/>
  <c r="S9" i="30"/>
  <c r="S31" i="30" s="1"/>
  <c r="I22" i="27"/>
  <c r="AW22" i="27" s="1"/>
  <c r="G13" i="27"/>
  <c r="AU13" i="27" s="1"/>
  <c r="AU11" i="27"/>
  <c r="W31" i="30"/>
  <c r="V9" i="30"/>
  <c r="V31" i="30" s="1"/>
  <c r="AU20" i="27"/>
  <c r="G22" i="27"/>
  <c r="AU22" i="27" s="1"/>
  <c r="AV5" i="27"/>
  <c r="H7" i="27"/>
  <c r="AV7" i="27" s="1"/>
  <c r="AV11" i="27"/>
  <c r="H13" i="27"/>
  <c r="AV13" i="27" s="1"/>
  <c r="E5" i="30"/>
  <c r="G5" i="30"/>
  <c r="D5" i="30" s="1"/>
  <c r="H9" i="30"/>
  <c r="F5" i="30"/>
  <c r="I9" i="30"/>
  <c r="I7" i="27"/>
  <c r="AW7" i="27" s="1"/>
  <c r="I13" i="27"/>
  <c r="AW13" i="27" s="1"/>
  <c r="AW11" i="27"/>
  <c r="H480" i="19"/>
  <c r="L480" i="19"/>
  <c r="N480" i="19"/>
  <c r="S480" i="19"/>
  <c r="AD480" i="19"/>
  <c r="AF480" i="19"/>
  <c r="AJ480" i="19"/>
  <c r="AW480" i="19"/>
  <c r="BA480" i="19"/>
  <c r="BE480" i="19"/>
  <c r="C480" i="19"/>
  <c r="H478" i="19"/>
  <c r="I478" i="19"/>
  <c r="N478" i="19"/>
  <c r="T478" i="19"/>
  <c r="AC478" i="19"/>
  <c r="AD478" i="19"/>
  <c r="AO478" i="19"/>
  <c r="AR478" i="19"/>
  <c r="AV478" i="19"/>
  <c r="AX478" i="19"/>
  <c r="BB478" i="19"/>
  <c r="BE478" i="19"/>
  <c r="C478" i="19"/>
  <c r="AD475" i="19"/>
  <c r="AU475" i="19"/>
  <c r="BE475" i="19"/>
  <c r="C475" i="19"/>
  <c r="M473" i="19"/>
  <c r="BE473" i="19"/>
  <c r="C473" i="19"/>
  <c r="X471" i="19"/>
  <c r="BE471" i="19"/>
  <c r="C471" i="19"/>
  <c r="E468" i="19"/>
  <c r="F468" i="19"/>
  <c r="H468" i="19"/>
  <c r="I468" i="19"/>
  <c r="J468" i="19"/>
  <c r="L468" i="19"/>
  <c r="M468" i="19"/>
  <c r="N468" i="19"/>
  <c r="Q468" i="19"/>
  <c r="S468" i="19"/>
  <c r="U468" i="19"/>
  <c r="Y468" i="19"/>
  <c r="AB468" i="19"/>
  <c r="AD468" i="19"/>
  <c r="AF468" i="19"/>
  <c r="AH468" i="19"/>
  <c r="AJ468" i="19"/>
  <c r="AK468" i="19"/>
  <c r="AL468" i="19"/>
  <c r="AN468" i="19"/>
  <c r="AO468" i="19"/>
  <c r="AR468" i="19"/>
  <c r="AS468" i="19"/>
  <c r="AW468" i="19"/>
  <c r="BA468" i="19"/>
  <c r="BE468" i="19"/>
  <c r="C468" i="19"/>
  <c r="H461" i="19"/>
  <c r="I461" i="19"/>
  <c r="M461" i="19"/>
  <c r="N461" i="19"/>
  <c r="T461" i="19"/>
  <c r="Y461" i="19"/>
  <c r="AC461" i="19"/>
  <c r="AD461" i="19"/>
  <c r="AO461" i="19"/>
  <c r="AP461" i="19"/>
  <c r="AR461" i="19"/>
  <c r="AU461" i="19"/>
  <c r="AV461" i="19"/>
  <c r="AX461" i="19"/>
  <c r="BB461" i="19"/>
  <c r="BE461" i="19"/>
  <c r="C461" i="19"/>
  <c r="M446" i="19"/>
  <c r="AD446" i="19"/>
  <c r="AP446" i="19"/>
  <c r="AR446" i="19"/>
  <c r="AU446" i="19"/>
  <c r="BE446" i="19"/>
  <c r="C446" i="19"/>
  <c r="M417" i="19"/>
  <c r="BE417" i="19"/>
  <c r="C417" i="19"/>
  <c r="I415" i="19"/>
  <c r="M415" i="19"/>
  <c r="N415" i="19"/>
  <c r="O415" i="19"/>
  <c r="X415" i="19"/>
  <c r="AV415" i="19"/>
  <c r="BB415" i="19"/>
  <c r="BE415" i="19"/>
  <c r="C415" i="19"/>
  <c r="H411" i="19"/>
  <c r="J411" i="19"/>
  <c r="L411" i="19"/>
  <c r="N411" i="19"/>
  <c r="Y411" i="19"/>
  <c r="AD411" i="19"/>
  <c r="AF411" i="19"/>
  <c r="AJ411" i="19"/>
  <c r="AO411" i="19"/>
  <c r="AR411" i="19"/>
  <c r="AW411" i="19"/>
  <c r="BA411" i="19"/>
  <c r="BE411" i="19"/>
  <c r="C411" i="19"/>
  <c r="H408" i="19"/>
  <c r="I408" i="19"/>
  <c r="M408" i="19"/>
  <c r="N408" i="19"/>
  <c r="T408" i="19"/>
  <c r="Y408" i="19"/>
  <c r="AC408" i="19"/>
  <c r="AD408" i="19"/>
  <c r="AO408" i="19"/>
  <c r="AR408" i="19"/>
  <c r="AV408" i="19"/>
  <c r="AX408" i="19"/>
  <c r="BB408" i="19"/>
  <c r="BE408" i="19"/>
  <c r="C408" i="19"/>
  <c r="M398" i="19"/>
  <c r="AU398" i="19"/>
  <c r="BE398" i="19"/>
  <c r="C398" i="19"/>
  <c r="M384" i="19"/>
  <c r="BE384" i="19"/>
  <c r="C384" i="19"/>
  <c r="I382" i="19"/>
  <c r="M382" i="19"/>
  <c r="AT382" i="19"/>
  <c r="AU382" i="19"/>
  <c r="BA382" i="19"/>
  <c r="BE382" i="19"/>
  <c r="C382" i="19"/>
  <c r="H378" i="19"/>
  <c r="I378" i="19"/>
  <c r="L378" i="19"/>
  <c r="M378" i="19"/>
  <c r="N378" i="19"/>
  <c r="S378" i="19"/>
  <c r="U378" i="19"/>
  <c r="Y378" i="19"/>
  <c r="AD378" i="19"/>
  <c r="AF378" i="19"/>
  <c r="AJ378" i="19"/>
  <c r="AN378" i="19"/>
  <c r="AW378" i="19"/>
  <c r="BA378" i="19"/>
  <c r="BE378" i="19"/>
  <c r="C378" i="19"/>
  <c r="H373" i="19"/>
  <c r="I373" i="19"/>
  <c r="M373" i="19"/>
  <c r="N373" i="19"/>
  <c r="T373" i="19"/>
  <c r="Y373" i="19"/>
  <c r="AC373" i="19"/>
  <c r="AD373" i="19"/>
  <c r="AO373" i="19"/>
  <c r="AP373" i="19"/>
  <c r="AR373" i="19"/>
  <c r="AV373" i="19"/>
  <c r="AX373" i="19"/>
  <c r="BB373" i="19"/>
  <c r="BE373" i="19"/>
  <c r="C373" i="19"/>
  <c r="M362" i="19"/>
  <c r="AD362" i="19"/>
  <c r="AP362" i="19"/>
  <c r="AU362" i="19"/>
  <c r="BE362" i="19"/>
  <c r="C362" i="19"/>
  <c r="M343" i="19"/>
  <c r="AR343" i="19"/>
  <c r="BE343" i="19"/>
  <c r="C343" i="19"/>
  <c r="P341" i="19"/>
  <c r="AM341" i="19"/>
  <c r="AU341" i="19"/>
  <c r="BE341" i="19"/>
  <c r="C341" i="19"/>
  <c r="E337" i="19"/>
  <c r="F337" i="19"/>
  <c r="H337" i="19"/>
  <c r="J337" i="19"/>
  <c r="L337" i="19"/>
  <c r="N337" i="19"/>
  <c r="S337" i="19"/>
  <c r="U337" i="19"/>
  <c r="Y337" i="19"/>
  <c r="AB337" i="19"/>
  <c r="AD337" i="19"/>
  <c r="AF337" i="19"/>
  <c r="AJ337" i="19"/>
  <c r="AO337" i="19"/>
  <c r="AR337" i="19"/>
  <c r="AW337" i="19"/>
  <c r="BA337" i="19"/>
  <c r="BE337" i="19"/>
  <c r="C337" i="19"/>
  <c r="H333" i="19"/>
  <c r="I333" i="19"/>
  <c r="N333" i="19"/>
  <c r="T333" i="19"/>
  <c r="Y333" i="19"/>
  <c r="AC333" i="19"/>
  <c r="AD333" i="19"/>
  <c r="AO333" i="19"/>
  <c r="AR333" i="19"/>
  <c r="AV333" i="19"/>
  <c r="AX333" i="19"/>
  <c r="BB333" i="19"/>
  <c r="BE333" i="19"/>
  <c r="C333" i="19"/>
  <c r="M315" i="19"/>
  <c r="AU315" i="19"/>
  <c r="BE315" i="19"/>
  <c r="C315" i="19"/>
  <c r="M280" i="19"/>
  <c r="BE280" i="19"/>
  <c r="C280" i="19"/>
  <c r="I278" i="19"/>
  <c r="M278" i="19"/>
  <c r="AU278" i="19"/>
  <c r="BE278" i="19"/>
  <c r="C278" i="19"/>
  <c r="H274" i="19"/>
  <c r="I274" i="19"/>
  <c r="J274" i="19"/>
  <c r="L274" i="19"/>
  <c r="M274" i="19"/>
  <c r="N274" i="19"/>
  <c r="Q274" i="19"/>
  <c r="S274" i="19"/>
  <c r="U274" i="19"/>
  <c r="AD274" i="19"/>
  <c r="AF274" i="19"/>
  <c r="AJ274" i="19"/>
  <c r="AN274" i="19"/>
  <c r="AR274" i="19"/>
  <c r="AW274" i="19"/>
  <c r="BA274" i="19"/>
  <c r="BE274" i="19"/>
  <c r="C274" i="19"/>
  <c r="I272" i="19"/>
  <c r="N272" i="19"/>
  <c r="T272" i="19"/>
  <c r="Y272" i="19"/>
  <c r="AC272" i="19"/>
  <c r="AD272" i="19"/>
  <c r="AO272" i="19"/>
  <c r="AP272" i="19"/>
  <c r="AR272" i="19"/>
  <c r="AV272" i="19"/>
  <c r="AX272" i="19"/>
  <c r="BB272" i="19"/>
  <c r="BE272" i="19"/>
  <c r="M266" i="19"/>
  <c r="AD266" i="19"/>
  <c r="AU266" i="19"/>
  <c r="BE266" i="19"/>
  <c r="M260" i="19"/>
  <c r="BE260" i="19"/>
  <c r="C260" i="19"/>
  <c r="C261" i="19" s="1"/>
  <c r="C262" i="19" s="1"/>
  <c r="G258" i="19"/>
  <c r="M258" i="19"/>
  <c r="P258" i="19"/>
  <c r="BD258" i="19"/>
  <c r="BE258" i="19"/>
  <c r="C258" i="19"/>
  <c r="D255" i="19"/>
  <c r="E255" i="19"/>
  <c r="F255" i="19"/>
  <c r="H255" i="19"/>
  <c r="I255" i="19"/>
  <c r="J255" i="19"/>
  <c r="K255" i="19"/>
  <c r="L255" i="19"/>
  <c r="M255" i="19"/>
  <c r="N255" i="19"/>
  <c r="O255" i="19"/>
  <c r="Q255" i="19"/>
  <c r="R255" i="19"/>
  <c r="S255" i="19"/>
  <c r="U255" i="19"/>
  <c r="V255" i="19"/>
  <c r="W255" i="19"/>
  <c r="X255" i="19"/>
  <c r="Y255" i="19"/>
  <c r="Z255" i="19"/>
  <c r="AA255" i="19"/>
  <c r="AB255" i="19"/>
  <c r="AD255" i="19"/>
  <c r="AE255" i="19"/>
  <c r="AF255" i="19"/>
  <c r="AG255" i="19"/>
  <c r="AH255" i="19"/>
  <c r="AI255" i="19"/>
  <c r="AJ255" i="19"/>
  <c r="AK255" i="19"/>
  <c r="AL255" i="19"/>
  <c r="AM255" i="19"/>
  <c r="AN255" i="19"/>
  <c r="AO255" i="19"/>
  <c r="AP255" i="19"/>
  <c r="AQ255" i="19"/>
  <c r="AR255" i="19"/>
  <c r="AS255" i="19"/>
  <c r="AW255" i="19"/>
  <c r="AX255" i="19"/>
  <c r="AZ255" i="19"/>
  <c r="BA255" i="19"/>
  <c r="BD255" i="19"/>
  <c r="BE255" i="19"/>
  <c r="C255" i="19"/>
  <c r="H220" i="19"/>
  <c r="I220" i="19"/>
  <c r="M220" i="19"/>
  <c r="N220" i="19"/>
  <c r="T220" i="19"/>
  <c r="Y220" i="19"/>
  <c r="AC220" i="19"/>
  <c r="AD220" i="19"/>
  <c r="AF220" i="19"/>
  <c r="AO220" i="19"/>
  <c r="AP220" i="19"/>
  <c r="AR220" i="19"/>
  <c r="AU220" i="19"/>
  <c r="AV220" i="19"/>
  <c r="AX220" i="19"/>
  <c r="BB220" i="19"/>
  <c r="BE220" i="19"/>
  <c r="C220" i="19"/>
  <c r="H145" i="19"/>
  <c r="M145" i="19"/>
  <c r="N145" i="19"/>
  <c r="T145" i="19"/>
  <c r="AC145" i="19"/>
  <c r="AD145" i="19"/>
  <c r="AP145" i="19"/>
  <c r="AR145" i="19"/>
  <c r="AU145" i="19"/>
  <c r="AV145" i="19"/>
  <c r="AX145" i="19"/>
  <c r="BB145" i="19"/>
  <c r="BE145" i="19"/>
  <c r="C145" i="19"/>
  <c r="M24" i="19"/>
  <c r="BE24" i="19"/>
  <c r="C24" i="19"/>
  <c r="E10" i="19"/>
  <c r="I10" i="19"/>
  <c r="J10" i="19"/>
  <c r="L10" i="19"/>
  <c r="M10" i="19"/>
  <c r="N10" i="19"/>
  <c r="O10" i="19"/>
  <c r="P10" i="19"/>
  <c r="Q10" i="19"/>
  <c r="R10" i="19"/>
  <c r="S10" i="19"/>
  <c r="T10" i="19"/>
  <c r="U10" i="19"/>
  <c r="V10" i="19"/>
  <c r="X10" i="19"/>
  <c r="Y10" i="19"/>
  <c r="AC10" i="19"/>
  <c r="AD10" i="19"/>
  <c r="AF10" i="19"/>
  <c r="AH10" i="19"/>
  <c r="AJ10" i="19"/>
  <c r="AK10" i="19"/>
  <c r="AL10" i="19"/>
  <c r="AM10" i="19"/>
  <c r="AN10" i="19"/>
  <c r="AO10" i="19"/>
  <c r="AP10" i="19"/>
  <c r="AR10" i="19"/>
  <c r="AS10" i="19"/>
  <c r="AU10" i="19"/>
  <c r="AV10" i="19"/>
  <c r="AW10" i="19"/>
  <c r="AX10" i="19"/>
  <c r="AY10" i="19"/>
  <c r="BA10" i="19"/>
  <c r="BB10" i="19"/>
  <c r="BC10" i="19"/>
  <c r="BD10" i="19"/>
  <c r="BE10" i="19"/>
  <c r="C10" i="19"/>
  <c r="D257" i="7" l="1"/>
  <c r="D234" i="7"/>
  <c r="H31" i="30"/>
  <c r="G9" i="30"/>
  <c r="I31" i="30"/>
  <c r="C338" i="19"/>
  <c r="C379" i="19"/>
  <c r="C412" i="19"/>
  <c r="C469" i="19"/>
  <c r="C481" i="19"/>
  <c r="C256" i="19"/>
  <c r="C263" i="19"/>
  <c r="C264" i="19" s="1"/>
  <c r="C265" i="19" s="1"/>
  <c r="M167" i="11"/>
  <c r="AE167" i="11"/>
  <c r="AF167" i="11"/>
  <c r="M164" i="11"/>
  <c r="AE164" i="11"/>
  <c r="AF164" i="11"/>
  <c r="M161" i="11"/>
  <c r="Q161" i="11"/>
  <c r="V161" i="11"/>
  <c r="X161" i="11"/>
  <c r="AE161" i="11"/>
  <c r="AF161" i="11"/>
  <c r="M183" i="11"/>
  <c r="AE183" i="11"/>
  <c r="AF183" i="11"/>
  <c r="M180" i="11"/>
  <c r="Q180" i="11"/>
  <c r="AE180" i="11"/>
  <c r="AF180" i="11"/>
  <c r="M174" i="11"/>
  <c r="AF174" i="11"/>
  <c r="M170" i="11"/>
  <c r="Q170" i="11"/>
  <c r="V170" i="11"/>
  <c r="W170" i="11"/>
  <c r="X170" i="11"/>
  <c r="AA170" i="11"/>
  <c r="AF170" i="11"/>
  <c r="M192" i="11"/>
  <c r="AF192" i="11"/>
  <c r="M189" i="11"/>
  <c r="AF189" i="11"/>
  <c r="H186" i="11"/>
  <c r="M186" i="11"/>
  <c r="Q186" i="11"/>
  <c r="V186" i="11"/>
  <c r="X186" i="11"/>
  <c r="AE186" i="11"/>
  <c r="AF186" i="11"/>
  <c r="M213" i="11"/>
  <c r="AE213" i="11"/>
  <c r="AF213" i="11"/>
  <c r="M204" i="11"/>
  <c r="AE204" i="11"/>
  <c r="AF204" i="11"/>
  <c r="M198" i="11"/>
  <c r="AE198" i="11"/>
  <c r="AF198" i="11"/>
  <c r="M196" i="11"/>
  <c r="Q196" i="11"/>
  <c r="V196" i="11"/>
  <c r="X196" i="11"/>
  <c r="AE196" i="11"/>
  <c r="AF196" i="11"/>
  <c r="M233" i="11"/>
  <c r="AF233" i="11"/>
  <c r="M231" i="11"/>
  <c r="AE231" i="11"/>
  <c r="AF231" i="11"/>
  <c r="M228" i="11"/>
  <c r="AF228" i="11"/>
  <c r="M226" i="11"/>
  <c r="AF226" i="11"/>
  <c r="M224" i="11"/>
  <c r="AE224" i="11"/>
  <c r="AF224" i="11"/>
  <c r="C233" i="11"/>
  <c r="C231" i="11"/>
  <c r="C228" i="11"/>
  <c r="C226" i="11"/>
  <c r="C224" i="11"/>
  <c r="M220" i="11"/>
  <c r="Q220" i="11"/>
  <c r="AE220" i="11"/>
  <c r="AF220" i="11"/>
  <c r="C220" i="11"/>
  <c r="C213" i="11"/>
  <c r="C204" i="11"/>
  <c r="C198" i="11"/>
  <c r="C196" i="11"/>
  <c r="C192" i="11"/>
  <c r="C189" i="11"/>
  <c r="C186" i="11"/>
  <c r="C183" i="11"/>
  <c r="C180" i="11"/>
  <c r="C174" i="11"/>
  <c r="C170" i="11"/>
  <c r="C167" i="11"/>
  <c r="C164" i="11"/>
  <c r="C161" i="11"/>
  <c r="M157" i="11"/>
  <c r="AE157" i="11"/>
  <c r="AF157" i="11"/>
  <c r="C157" i="11"/>
  <c r="M155" i="11"/>
  <c r="AF155" i="11"/>
  <c r="C155" i="11"/>
  <c r="M152" i="11"/>
  <c r="AE152" i="11"/>
  <c r="AF152" i="11"/>
  <c r="H150" i="11"/>
  <c r="M150" i="11"/>
  <c r="V150" i="11"/>
  <c r="X150" i="11"/>
  <c r="AE150" i="11"/>
  <c r="AF150" i="11"/>
  <c r="C152" i="11"/>
  <c r="C150" i="11"/>
  <c r="D146" i="11"/>
  <c r="F146" i="11"/>
  <c r="H146" i="11"/>
  <c r="K146" i="11"/>
  <c r="L146" i="11"/>
  <c r="M146" i="11"/>
  <c r="O146" i="11"/>
  <c r="Q146" i="11"/>
  <c r="T146" i="11"/>
  <c r="W146" i="11"/>
  <c r="Z146" i="11"/>
  <c r="AA146" i="11"/>
  <c r="AE146" i="11"/>
  <c r="AF146" i="11"/>
  <c r="C146" i="11"/>
  <c r="I119" i="11"/>
  <c r="K119" i="11"/>
  <c r="L119" i="11"/>
  <c r="M119" i="11"/>
  <c r="Q119" i="11"/>
  <c r="Z119" i="11"/>
  <c r="AA119" i="11"/>
  <c r="AE119" i="11"/>
  <c r="AF119" i="11"/>
  <c r="C119" i="11"/>
  <c r="K72" i="11"/>
  <c r="L72" i="11"/>
  <c r="M72" i="11"/>
  <c r="O72" i="11"/>
  <c r="Q72" i="11"/>
  <c r="W72" i="11"/>
  <c r="Z72" i="11"/>
  <c r="AE72" i="11"/>
  <c r="AF72" i="11"/>
  <c r="C72" i="11"/>
  <c r="K23" i="11"/>
  <c r="M23" i="11"/>
  <c r="Q23" i="11"/>
  <c r="AE23" i="11"/>
  <c r="AF23" i="11"/>
  <c r="C23" i="11"/>
  <c r="E11" i="11"/>
  <c r="G11" i="11"/>
  <c r="I11" i="11"/>
  <c r="J11" i="11"/>
  <c r="K11" i="11"/>
  <c r="M11" i="11"/>
  <c r="N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D11" i="11"/>
  <c r="AE11" i="11"/>
  <c r="AF11" i="11"/>
  <c r="C11" i="11"/>
  <c r="G31" i="30" l="1"/>
  <c r="C266" i="19"/>
  <c r="C272" i="19"/>
  <c r="AF193" i="11"/>
  <c r="Q184" i="11"/>
  <c r="AE221" i="11"/>
  <c r="X193" i="11"/>
  <c r="H193" i="11"/>
  <c r="M184" i="11"/>
  <c r="X221" i="11"/>
  <c r="AE193" i="11"/>
  <c r="V168" i="11"/>
  <c r="C158" i="11"/>
  <c r="M158" i="11"/>
  <c r="C168" i="11"/>
  <c r="M221" i="11"/>
  <c r="Q193" i="11"/>
  <c r="M168" i="11"/>
  <c r="AF184" i="11"/>
  <c r="X184" i="11"/>
  <c r="M193" i="11"/>
  <c r="Q168" i="11"/>
  <c r="M234" i="11"/>
  <c r="AF168" i="11"/>
  <c r="X168" i="11"/>
  <c r="AF234" i="11"/>
  <c r="AE184" i="11"/>
  <c r="AA184" i="11"/>
  <c r="W184" i="11"/>
  <c r="AE168" i="11"/>
  <c r="C147" i="11"/>
  <c r="V158" i="11"/>
  <c r="V193" i="11"/>
  <c r="V184" i="11"/>
  <c r="X158" i="11"/>
  <c r="H158" i="11"/>
  <c r="AE158" i="11"/>
  <c r="C234" i="11"/>
  <c r="C193" i="11"/>
  <c r="C184" i="11"/>
  <c r="C221" i="11"/>
  <c r="AE234" i="11"/>
  <c r="AF158" i="11"/>
  <c r="AF221" i="11"/>
  <c r="Q221" i="11"/>
  <c r="V221" i="11"/>
  <c r="C275" i="19" l="1"/>
  <c r="C482" i="19" s="1"/>
  <c r="E14" i="27"/>
  <c r="E16" i="27" s="1"/>
  <c r="E24" i="27"/>
  <c r="E26" i="27" s="1"/>
  <c r="C6" i="30"/>
  <c r="C9" i="30" s="1"/>
  <c r="D259" i="7"/>
  <c r="G259" i="7"/>
  <c r="I14" i="27"/>
  <c r="I16" i="27" s="1"/>
  <c r="AW16" i="27" s="1"/>
  <c r="E259" i="7"/>
  <c r="Q6" i="30"/>
  <c r="Q9" i="30" s="1"/>
  <c r="G14" i="27"/>
  <c r="G16" i="27" s="1"/>
  <c r="AU16" i="27" s="1"/>
  <c r="R6" i="30"/>
  <c r="R9" i="30" s="1"/>
  <c r="F259" i="7"/>
  <c r="H14" i="27"/>
  <c r="AV14" i="27" s="1"/>
  <c r="AV24" i="27" s="1"/>
  <c r="AV26" i="27" s="1"/>
  <c r="H24" i="27" l="1"/>
  <c r="H26" i="27" s="1"/>
  <c r="Q30" i="27" s="1"/>
  <c r="I24" i="27"/>
  <c r="I26" i="27" s="1"/>
  <c r="R30" i="27" s="1"/>
  <c r="R31" i="30"/>
  <c r="F9" i="30"/>
  <c r="F31" i="30" s="1"/>
  <c r="E9" i="30"/>
  <c r="E31" i="30" s="1"/>
  <c r="P9" i="30"/>
  <c r="Q31" i="30"/>
  <c r="F6" i="30"/>
  <c r="H16" i="27"/>
  <c r="AV16" i="27" s="1"/>
  <c r="AW14" i="27"/>
  <c r="AW24" i="27" s="1"/>
  <c r="AW26" i="27" s="1"/>
  <c r="AU14" i="27"/>
  <c r="AU24" i="27" s="1"/>
  <c r="AU26" i="27" s="1"/>
  <c r="E6" i="30"/>
  <c r="G24" i="27"/>
  <c r="G26" i="27" s="1"/>
  <c r="T28" i="27" s="1"/>
  <c r="P6" i="30"/>
  <c r="D6" i="30" s="1"/>
  <c r="T30" i="27" l="1"/>
  <c r="P31" i="30"/>
  <c r="D9" i="30"/>
  <c r="D31" i="30" s="1"/>
</calcChain>
</file>

<file path=xl/comments1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
23011968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2" authorId="0">
      <text>
        <r>
          <rPr>
            <b/>
            <i/>
            <sz val="12"/>
            <color indexed="81"/>
            <rFont val="Tahoma"/>
            <family val="2"/>
            <charset val="162"/>
          </rPr>
          <t>ADNAN_ARIBAŞ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Adnan ARIBAŞ</author>
  </authors>
  <commentList>
    <comment ref="A4" authorId="0">
      <text/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162"/>
          </rPr>
          <t>User:</t>
        </r>
        <r>
          <rPr>
            <b/>
            <i/>
            <sz val="12"/>
            <color indexed="81"/>
            <rFont val="Tahoma"/>
            <family val="2"/>
            <charset val="162"/>
          </rPr>
          <t xml:space="preserve">
2015_2016_EĞİTİM_ÖĞRETİM_YILI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162"/>
          </rPr>
          <t>User:</t>
        </r>
        <r>
          <rPr>
            <b/>
            <i/>
            <sz val="11"/>
            <color indexed="81"/>
            <rFont val="Tahoma"/>
            <family val="2"/>
            <charset val="162"/>
          </rPr>
          <t xml:space="preserve">
2015_2016_EĞİTİM_ÖĞRETİM_YILI</t>
        </r>
      </text>
    </comment>
    <comment ref="A3" authorId="0">
      <text>
        <r>
          <rPr>
            <b/>
            <sz val="9"/>
            <color indexed="81"/>
            <rFont val="Tahoma"/>
            <family val="2"/>
            <charset val="162"/>
          </rPr>
          <t>User:</t>
        </r>
        <r>
          <rPr>
            <sz val="9"/>
            <color indexed="81"/>
            <rFont val="Tahoma"/>
            <family val="2"/>
            <charset val="162"/>
          </rPr>
          <t xml:space="preserve">
20_12_2015 
2015_2016 İSTATİSTİK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162"/>
          </rPr>
          <t>User: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b/>
            <i/>
            <sz val="14"/>
            <color indexed="81"/>
            <rFont val="Tahoma"/>
            <family val="2"/>
            <charset val="162"/>
          </rPr>
          <t>2015_2016 EĞİTİM ÖĞRETİM YILI</t>
        </r>
      </text>
    </comment>
  </commentList>
</comments>
</file>

<file path=xl/sharedStrings.xml><?xml version="1.0" encoding="utf-8"?>
<sst xmlns="http://schemas.openxmlformats.org/spreadsheetml/2006/main" count="7438" uniqueCount="1913">
  <si>
    <t>1. Sınıf</t>
  </si>
  <si>
    <t>10. Sınıf</t>
  </si>
  <si>
    <t>11. Sınıf</t>
  </si>
  <si>
    <t>12. Sınıf</t>
  </si>
  <si>
    <t>2. Sınıf</t>
  </si>
  <si>
    <t>3. Sınıf</t>
  </si>
  <si>
    <t>4. Sınıf</t>
  </si>
  <si>
    <t>5. Sınıf</t>
  </si>
  <si>
    <t>6. Sınıf</t>
  </si>
  <si>
    <t>7. Sınıf</t>
  </si>
  <si>
    <t>8. Sınıf</t>
  </si>
  <si>
    <t>9. Sınıf</t>
  </si>
  <si>
    <t>Hazırlık Sınıfı</t>
  </si>
  <si>
    <t>KURUM</t>
  </si>
  <si>
    <t>KURUM_KODU</t>
  </si>
  <si>
    <t>AĞAÇÖREN</t>
  </si>
  <si>
    <t>Ağaçören Anadolu İmam Hatip Lisesi</t>
  </si>
  <si>
    <t>Ağaçören Çok Programlı Anadolu Lisesi</t>
  </si>
  <si>
    <t>Ağaçören İlkokulu</t>
  </si>
  <si>
    <t>Ağaçören İmam Hatip Ortaokulu</t>
  </si>
  <si>
    <t>Atatürk Ortaokulu</t>
  </si>
  <si>
    <t>Camili İlkokulu</t>
  </si>
  <si>
    <t>Camili Ortaokulu</t>
  </si>
  <si>
    <t>Kederli İlkokulu</t>
  </si>
  <si>
    <t>Kederli Ortaokulu</t>
  </si>
  <si>
    <t>Kırımini İlkokulu</t>
  </si>
  <si>
    <t>Kırımini Ortaokulu</t>
  </si>
  <si>
    <t>Sarı Ağıl İlkokulu</t>
  </si>
  <si>
    <t>ESKİL</t>
  </si>
  <si>
    <t>Akgöl İlkokulu</t>
  </si>
  <si>
    <t>Atatürk Yatılı Bölge Ortaokulu</t>
  </si>
  <si>
    <t>Başaran İlkokulu</t>
  </si>
  <si>
    <t>Başaran Ortaokulu</t>
  </si>
  <si>
    <t>Bayramdüğün İlkokulu</t>
  </si>
  <si>
    <t>Bilezikli İlkokulu</t>
  </si>
  <si>
    <t>Celil İlkokulu</t>
  </si>
  <si>
    <t>Cumhuriyet İlkokulu</t>
  </si>
  <si>
    <t>Cumhuriyet Ortaokulu</t>
  </si>
  <si>
    <t>Çokum İlkokulu</t>
  </si>
  <si>
    <t>Çukuryurt İlkokulu</t>
  </si>
  <si>
    <t>Çukuryurt Ortaokulu</t>
  </si>
  <si>
    <t>Çulfa Şehit Hacı Şahin İlkokulu</t>
  </si>
  <si>
    <t>Çulfa Şehit Hacı Şahin Ortaokulu</t>
  </si>
  <si>
    <t>Dursun Altındal İlkokulu</t>
  </si>
  <si>
    <t>Eskil 75. Yıl Anadolu Lisesi</t>
  </si>
  <si>
    <t>Eskil Anadolu İmam Hatip Lisesi</t>
  </si>
  <si>
    <t>Eskil İlkokulu</t>
  </si>
  <si>
    <t>Eskil İmam Hatip Ortaokulu</t>
  </si>
  <si>
    <t>Eskil Ortaokulu</t>
  </si>
  <si>
    <t>Eşmekaya Çok Programlı Anadolu Lisesi</t>
  </si>
  <si>
    <t>Eşmekaya İlkokulu</t>
  </si>
  <si>
    <t>Eşmekaya Ortaokulu</t>
  </si>
  <si>
    <t>Gözlük İlkokulu</t>
  </si>
  <si>
    <t>Gümüşdüğün İlkokulu</t>
  </si>
  <si>
    <t>Güneşli İlkokulu</t>
  </si>
  <si>
    <t>Güneşli Ortaokulu</t>
  </si>
  <si>
    <t>İkizce İlkokulu</t>
  </si>
  <si>
    <t>Karakol İlkokulu</t>
  </si>
  <si>
    <t>Karayağmur İlkokulu</t>
  </si>
  <si>
    <t>Katrancı İlkokulu</t>
  </si>
  <si>
    <t>Katrancı Ortaokulu</t>
  </si>
  <si>
    <t>Koçlar İlkokulu</t>
  </si>
  <si>
    <t>Kökez İlkokulu</t>
  </si>
  <si>
    <t>Mutlu İlkokulu</t>
  </si>
  <si>
    <t>Oklava İlkokulu</t>
  </si>
  <si>
    <t>Ortakuyu İlkokulu</t>
  </si>
  <si>
    <t>Ortakuyu Ortaokulu</t>
  </si>
  <si>
    <t>Sağsak İlkokulu</t>
  </si>
  <si>
    <t>Setik İlkokulu</t>
  </si>
  <si>
    <t>Şabanlı İlkokulu</t>
  </si>
  <si>
    <t>Şehit İbrahim Er İlkokulu</t>
  </si>
  <si>
    <t>Şehit İbrahim Er Ortaokulu</t>
  </si>
  <si>
    <t>Şehit Mehmet Meral İlkokulu</t>
  </si>
  <si>
    <t>Şehit Muhammet Erkesikbaş İlkokulu</t>
  </si>
  <si>
    <t>Şehit Muhammet Erkesikbaş Ortaokulu</t>
  </si>
  <si>
    <t>Şehit Recep Bozdağ İlkokulu</t>
  </si>
  <si>
    <t>Şehit Recep Bozdağ Ortaokulu</t>
  </si>
  <si>
    <t>Şehit Veli Batur İlkokulu</t>
  </si>
  <si>
    <t>Taşkapı İlkokulu</t>
  </si>
  <si>
    <t>Taşkapı Ortaokulu</t>
  </si>
  <si>
    <t>Tosun İlkokulu</t>
  </si>
  <si>
    <t>Tosun Ortaokulu</t>
  </si>
  <si>
    <t>Yüksecik İlkokulu</t>
  </si>
  <si>
    <t>Yüksecik Ortaokulu</t>
  </si>
  <si>
    <t>GÜLAĞAÇ</t>
  </si>
  <si>
    <t>Akmezar İlkokulu</t>
  </si>
  <si>
    <t>Akmezar Ortaokulu</t>
  </si>
  <si>
    <t>Atatürk İlkokulu</t>
  </si>
  <si>
    <t>Bekarlar Hürriyet Ortaokulu</t>
  </si>
  <si>
    <t>Bekarlar İlkokulu</t>
  </si>
  <si>
    <t>Camiliören İlkokulu</t>
  </si>
  <si>
    <t>Camiliören Ortaokulu</t>
  </si>
  <si>
    <t>Çatalsu İlkokulu</t>
  </si>
  <si>
    <t>Demirci Atatürk İlkokulu</t>
  </si>
  <si>
    <t>Demirci Cumhuriyet İlkokulu</t>
  </si>
  <si>
    <t>Demirci Çok Programlı Anadolu Lisesi</t>
  </si>
  <si>
    <t>Demirci İmam Hatip Ortaokulu</t>
  </si>
  <si>
    <t>Demirci Ortaokulu</t>
  </si>
  <si>
    <t>Gülağaç 75. Yıl Anadolu Lisesi</t>
  </si>
  <si>
    <t>Gülağaç Anadolu İmam Hatip Lisesi</t>
  </si>
  <si>
    <t>Gülağaç İlkokulu</t>
  </si>
  <si>
    <t>Gülağaç İmam Hatip Ortaokulu</t>
  </si>
  <si>
    <t>Gülağaç Ortaokulu</t>
  </si>
  <si>
    <t>Gülpınar Çok Programlı Anadolu Lisesi</t>
  </si>
  <si>
    <t>Gülpınar İlkokulu</t>
  </si>
  <si>
    <t>Gülpınar Namık Kemal Ortaokulu</t>
  </si>
  <si>
    <t>Kızılkaya İlkokulu</t>
  </si>
  <si>
    <t>Kızılkaya Ortaokulu</t>
  </si>
  <si>
    <t>Mehmet Akif Ersoy İlkokulu</t>
  </si>
  <si>
    <t>Mimar Sinan İlkokulu</t>
  </si>
  <si>
    <t>Osmanlı İlkokulu</t>
  </si>
  <si>
    <t>Pınarbaşı İlkokulu</t>
  </si>
  <si>
    <t>Saratlı Çok Programlı Anadolu Lisesi</t>
  </si>
  <si>
    <t>Saratlı İlkokulu</t>
  </si>
  <si>
    <t>Saratlı Ortaokulu</t>
  </si>
  <si>
    <t>Sofular 100.Yıl İlkokulu</t>
  </si>
  <si>
    <t>Süleymanhüyüğü İlkokulu</t>
  </si>
  <si>
    <t>GÜZELYURT</t>
  </si>
  <si>
    <t>Akyamaç İlkokulu</t>
  </si>
  <si>
    <t>Belisırma İskanevleri İlkokulu</t>
  </si>
  <si>
    <t>Bozcayurt İlkokulu</t>
  </si>
  <si>
    <t>Gaziemir Yakacık İlkokulu</t>
  </si>
  <si>
    <t>Gaziemir Yakacık Ortaokulu</t>
  </si>
  <si>
    <t>Güzelyurt Çok Programlı Anadolu Lisesi</t>
  </si>
  <si>
    <t>Güzelyurt İmam Hatip Ortaokulu</t>
  </si>
  <si>
    <t>Hasan Hüseyin Demircioğlu İlkokulu</t>
  </si>
  <si>
    <t>Hasan Hüseyin Demircioğlu Ortaokulu</t>
  </si>
  <si>
    <t>Ihlara 100.Yıl İlkokulu</t>
  </si>
  <si>
    <t>Ihlara 100.Yıl Ortaokulu</t>
  </si>
  <si>
    <t>Ihlara Atatürk İlkokulu</t>
  </si>
  <si>
    <t>Ihlara Atatürk Ortaokulu</t>
  </si>
  <si>
    <t>Ihlara Çok Programlı Anadolu Lisesi</t>
  </si>
  <si>
    <t>Ilısu İlkokulu</t>
  </si>
  <si>
    <t>Ilısu Ortaokulu</t>
  </si>
  <si>
    <t>Selime Ali Abay İlkokulu</t>
  </si>
  <si>
    <t>Selime Ali Abay Ortaokulu</t>
  </si>
  <si>
    <t>Selime İlkokulu</t>
  </si>
  <si>
    <t>Uzunkaya İlkokulu</t>
  </si>
  <si>
    <t>Uzunkaya Ortaokulu</t>
  </si>
  <si>
    <t>Yaprakhisar İlkokulu</t>
  </si>
  <si>
    <t>MERKEZ</t>
  </si>
  <si>
    <t>100.Yıl Türk Eğitim Vakfı İlkokulu</t>
  </si>
  <si>
    <t>100.Yıl Türk Eğitim Vakfı Ortaokulu</t>
  </si>
  <si>
    <t>125.Yıl Ortaokulu</t>
  </si>
  <si>
    <t>19 Mayıs İlkokulu</t>
  </si>
  <si>
    <t>19 Mayıs Ortaokulu</t>
  </si>
  <si>
    <t>23 Nisan İlkokulu</t>
  </si>
  <si>
    <t>23 Nisan Ortaokulu</t>
  </si>
  <si>
    <t>75. Yıl Mesleki ve Teknik Anadolu Lisesi</t>
  </si>
  <si>
    <t>Abdülhamid Han Fen Lisesi</t>
  </si>
  <si>
    <t>Acıpınar İlkokulu</t>
  </si>
  <si>
    <t>Acıpınar Ortaokulu</t>
  </si>
  <si>
    <t>Ahmet Cevdet Paşa Sosyal Bilimler Lisesi</t>
  </si>
  <si>
    <t>Akcakent Gidiriş İlkokulu</t>
  </si>
  <si>
    <t>Akçakent İlkokulu</t>
  </si>
  <si>
    <t>Akçakent İskanevleri İlkokulu</t>
  </si>
  <si>
    <t>Akçakent İskanevleri Ortaokulu</t>
  </si>
  <si>
    <t>Akin İlkokulu</t>
  </si>
  <si>
    <t>Akin Ortaokulu</t>
  </si>
  <si>
    <t>Aksaray Anadolu İmam Hatip Lisesi</t>
  </si>
  <si>
    <t>Aksaray Bilim ve Sanat Merkezi</t>
  </si>
  <si>
    <t>Aksaray Güzel Sanatlar Lisesi</t>
  </si>
  <si>
    <t>Aksaray Merkez Anadolu Lisesi</t>
  </si>
  <si>
    <t>Aksaray Merkez Kız Anadolu İmam Hatip Lisesi</t>
  </si>
  <si>
    <t>Aksaray Mesleki ve Teknik Anadolu Lisesi</t>
  </si>
  <si>
    <t>Aksaray Özel Eğitim İlkokulu</t>
  </si>
  <si>
    <t>Aksaray Özel Eğitim İş Uygulama Merkezi (Okulu)</t>
  </si>
  <si>
    <t>Aksaray Özel Eğitim Mesleki Eğitim Merkezi (Okulu)</t>
  </si>
  <si>
    <t>Aksaray Özel Eğitim Ortaokulu</t>
  </si>
  <si>
    <t>Aksaray Özel Eğitim Uygulama Merkezi I. Kademe</t>
  </si>
  <si>
    <t>Aksaray Özel Eğitim Uygulama Merkezi II. Kademe</t>
  </si>
  <si>
    <t>Aksaray Spor Lisesi</t>
  </si>
  <si>
    <t>Aksaray Şehit Pilot Hamza Gümüşsoy Fen Lisesi</t>
  </si>
  <si>
    <t>Alayhan Şehit Yıldırım Aras İlkokulu</t>
  </si>
  <si>
    <t>Alayhan Şehit Yıldırım Aras Ortaokulu</t>
  </si>
  <si>
    <t>Altınkaya Fatih Çok Programlı Anadolu Lisesi</t>
  </si>
  <si>
    <t>Altınkaya İlkokulu</t>
  </si>
  <si>
    <t>Altınkaya Ortaokulu</t>
  </si>
  <si>
    <t>Aratol İlkokulu</t>
  </si>
  <si>
    <t>Aratol Ortaokulu</t>
  </si>
  <si>
    <t>Armutlu İlkokulu</t>
  </si>
  <si>
    <t>Armutlu Ortaokulu</t>
  </si>
  <si>
    <t>Atatürk Anadolu Lisesi</t>
  </si>
  <si>
    <t>Azmi Milli İlkokulu</t>
  </si>
  <si>
    <t>Bağlı İlkokulu</t>
  </si>
  <si>
    <t>Bağlıkaya İlkokulu</t>
  </si>
  <si>
    <t>Bağlıkaya Şehit Muammer Karacaer Ortaokulu</t>
  </si>
  <si>
    <t>Baymış İlkokulu</t>
  </si>
  <si>
    <t>Bebek İlkokulu</t>
  </si>
  <si>
    <t>Borucu İlkokulu</t>
  </si>
  <si>
    <t>Bozcatepe İlkokulu</t>
  </si>
  <si>
    <t>Büyük Pörnekler İlkokulu</t>
  </si>
  <si>
    <t>Cahit Zarifoğlu Ortaokulu</t>
  </si>
  <si>
    <t>Cankıllı İlkokulu</t>
  </si>
  <si>
    <t>Çağlayan İlkokulu</t>
  </si>
  <si>
    <t>Çavdarlılar İlkokulu</t>
  </si>
  <si>
    <t>Çavdarlılar Ortaokulu</t>
  </si>
  <si>
    <t>Çekiçler İlkokulu</t>
  </si>
  <si>
    <t>Çekiçler Ortaokulu</t>
  </si>
  <si>
    <t>Çimeli Yeniköy Ünal Özgödek İlkokulu</t>
  </si>
  <si>
    <t>Çolaknebi İlkokulu</t>
  </si>
  <si>
    <t>Darıhüyük İlkokulu</t>
  </si>
  <si>
    <t>Doğantarla İlkokulu</t>
  </si>
  <si>
    <t>Doğantarla Ortaokulu</t>
  </si>
  <si>
    <t>Ekecik Gödeler İlkokulu</t>
  </si>
  <si>
    <t>Emlak Kredi İlkokulu</t>
  </si>
  <si>
    <t>Fatih Mesleki ve Teknik Anadolu Lisesi</t>
  </si>
  <si>
    <t>Fatih Sultan Mehmet Ortaokulu</t>
  </si>
  <si>
    <t>Fatma Mithat Gürsoy İlkokulu</t>
  </si>
  <si>
    <t>Fatmauşagı İlkokulu</t>
  </si>
  <si>
    <t>Gazi İlkokulu</t>
  </si>
  <si>
    <t>Gazipaşa İlkokulu</t>
  </si>
  <si>
    <t>Gazipaşa Ortaokulu</t>
  </si>
  <si>
    <t>Gençosman Köyü İlkokulu</t>
  </si>
  <si>
    <t>Gençosman Köyü Ortaokulu</t>
  </si>
  <si>
    <t>Gökçe İlkokulu</t>
  </si>
  <si>
    <t>Göksügüzel İlkokulu</t>
  </si>
  <si>
    <t>Gözlükuyu İskanevleri İlkokulu</t>
  </si>
  <si>
    <t>Gözlükuyu İskanevleri Ortaokulu</t>
  </si>
  <si>
    <t>Gücünkaya İlkokulu</t>
  </si>
  <si>
    <t>Gücünkaya Ortaokulu</t>
  </si>
  <si>
    <t>Güller Ceylan Acar İlkokulu</t>
  </si>
  <si>
    <t>Güller Ceylan Acar Ortaokulu</t>
  </si>
  <si>
    <t>Hacı Cevriye Ünsal Ortaokulu</t>
  </si>
  <si>
    <t>Hacı Cumali Uğur İlkokulu</t>
  </si>
  <si>
    <t>Hacı Cumali Uğur Ortaokulu</t>
  </si>
  <si>
    <t>Hacı Kerim Yardımlı İmam-Hatip Ortaokulu</t>
  </si>
  <si>
    <t>Hacı Mustafa Demir İlkokulu</t>
  </si>
  <si>
    <t>Hakkı Divanoğlu İlkokulu</t>
  </si>
  <si>
    <t>Hakkı Divanoğlu Ortaokulu</t>
  </si>
  <si>
    <t>Hamidiye İlkokulu</t>
  </si>
  <si>
    <t>Hamidiye Ortaokulu</t>
  </si>
  <si>
    <t>Hamit Acar İlkokulu</t>
  </si>
  <si>
    <t>Hasandağı Ortaokulu</t>
  </si>
  <si>
    <t>Hatipağatolu İlkokulu</t>
  </si>
  <si>
    <t>Havva Kulak Ortaokulu</t>
  </si>
  <si>
    <t>Hazım Kulak Anadolu Lisesi</t>
  </si>
  <si>
    <t>Helvadere Atatürk İlkokulu</t>
  </si>
  <si>
    <t>Helvadere Atatürk Ortaokulu</t>
  </si>
  <si>
    <t>Helvadere Çok Programlı Anadolu Lisesi</t>
  </si>
  <si>
    <t>Helvadere Selma Aysoy İlkokulu</t>
  </si>
  <si>
    <t>Hüseyin Cahit Korkmaz Mesleki ve Teknik Anadolu Lisesi</t>
  </si>
  <si>
    <t>İbrahim Ethem Baysal İlkokulu</t>
  </si>
  <si>
    <t>İbrahim Ethem Baysal Ortaokulu</t>
  </si>
  <si>
    <t>İncesu Çok Programlı Anadolu Lisesi</t>
  </si>
  <si>
    <t>İncesu İlkokulu</t>
  </si>
  <si>
    <t>İncesu Ortaokulu</t>
  </si>
  <si>
    <t>İncesu Şehit Muhsin Tuğrul İlkokulu</t>
  </si>
  <si>
    <t>Kalebalta İlkokulu</t>
  </si>
  <si>
    <t>Kalebalta Ortaokulu</t>
  </si>
  <si>
    <t>Kamber Gülüzar Demir İlkokulu</t>
  </si>
  <si>
    <t>Kanber Demir Anadolu Lisesi</t>
  </si>
  <si>
    <t>Kanber Zeynep Demir Ortaokulu</t>
  </si>
  <si>
    <t>Kanuni Anadolu İmam Hatip Lisesi</t>
  </si>
  <si>
    <t>Karacaoren İlkokulu</t>
  </si>
  <si>
    <t>Karacaören Ortaokulu</t>
  </si>
  <si>
    <t>Karakuyu İlkokulu</t>
  </si>
  <si>
    <t>Karaören İlkokulu</t>
  </si>
  <si>
    <t>Karaören Ortaokulu</t>
  </si>
  <si>
    <t>Karataş İlkokulu</t>
  </si>
  <si>
    <t>Karataş Ortaokulu</t>
  </si>
  <si>
    <t>Kargın Şehit Cumali Çağlar İlkokulu</t>
  </si>
  <si>
    <t>Kargın Şehit Cumali Çağlar Ortaokulu</t>
  </si>
  <si>
    <t>Kazıcıktol İlkokulu</t>
  </si>
  <si>
    <t>Kılıçarslan İlkokulu</t>
  </si>
  <si>
    <t>Kılıçarslan Ortaokulu</t>
  </si>
  <si>
    <t>Koçpınar Elmacık İlkokulu</t>
  </si>
  <si>
    <t>Kömürcü Mehmet Baysal İlkokulu</t>
  </si>
  <si>
    <t>Kutlu İlkokulu</t>
  </si>
  <si>
    <t>Kutlu Kocatepe İlkokulu</t>
  </si>
  <si>
    <t>Kutlu Ortaokulu</t>
  </si>
  <si>
    <t>Küçük Pörnekler Ayten Tekışık İlkokulu</t>
  </si>
  <si>
    <t>Laleli İlkokulu</t>
  </si>
  <si>
    <t>Mehmet Sarrafoğlu İlkokulu</t>
  </si>
  <si>
    <t>Mehmet Timur Sarrafoğlu İlkokulu</t>
  </si>
  <si>
    <t>Mehmetçik İlkokulu</t>
  </si>
  <si>
    <t>Mehmetçik Ortaokulu</t>
  </si>
  <si>
    <t>Meliha Zekai Dalkılıç İlkokulu</t>
  </si>
  <si>
    <t>MERKEZ MİMAR SİNAN İLKOKULU</t>
  </si>
  <si>
    <t>MERKEZ TAPTUK EMRE ORTAOKULU</t>
  </si>
  <si>
    <t>Millî Egemenlik İlkokulu</t>
  </si>
  <si>
    <t>Mustafa Yazıcı İlkokulu</t>
  </si>
  <si>
    <t>Mustafa Yazıcı Ortaokulu</t>
  </si>
  <si>
    <t>Naci Abay İlkokulu</t>
  </si>
  <si>
    <t>Necip Fazıl Kısakürek İlkokulu</t>
  </si>
  <si>
    <t>Necip Fazıl Kısakürek Ortaokulu</t>
  </si>
  <si>
    <t>Necip Münire Önemli İlkokulu</t>
  </si>
  <si>
    <t>Necmiye-Mehmet Yazıcı Mesleki ve Teknik Anadolu Lisesi</t>
  </si>
  <si>
    <t>Nuray Kaya İmam-Hatip Ortaokulu</t>
  </si>
  <si>
    <t>Nurgöz İlkokulu</t>
  </si>
  <si>
    <t>Nurgöz Ortaokulu</t>
  </si>
  <si>
    <t>Oğuzata İlkokulu</t>
  </si>
  <si>
    <t>Oğuzata Ortaokulu</t>
  </si>
  <si>
    <t>Osman Gazi Anadolu Lisesi</t>
  </si>
  <si>
    <t>ÖZEL AK İRFAN İLKOKULU</t>
  </si>
  <si>
    <t>ÖZEL AK İRFAN ORTAOKULU</t>
  </si>
  <si>
    <t>ÖZEL AKSARAY HIZIR MESLEKİ VE TEKNİK ANADOLU LİSESİ</t>
  </si>
  <si>
    <t>ÖZEL AKSARAY LALE İLKOKULU</t>
  </si>
  <si>
    <t>ÖZEL AKSARAY LALE ORTAOKULU</t>
  </si>
  <si>
    <t>ÖZEL AKSARAY REŞHA MESLEKİ VE TEKNİK ANADOLU LİSESİ</t>
  </si>
  <si>
    <t>ÖZEL AKSARAY SELÇUKLU TEMEL LİSESİ</t>
  </si>
  <si>
    <t>ÖZEL ARTI METROPOL ANADOLU LİSESİ</t>
  </si>
  <si>
    <t>ÖZEL ARTI METROPOL İLKOKULU</t>
  </si>
  <si>
    <t>ÖZEL ARTI METROPOL LİSESİ</t>
  </si>
  <si>
    <t>ÖZEL ARTI METROPOL MESLEKİ VE TEKNİK ANADOLU LİSESİ</t>
  </si>
  <si>
    <t>ÖZEL ARTI METROPOL ORTAOKULU</t>
  </si>
  <si>
    <t>Özel İdare İlkokulu</t>
  </si>
  <si>
    <t>Özel İdare Ortaokulu</t>
  </si>
  <si>
    <t>ÖZEL İSTANBUL TEMEL LİSESİ</t>
  </si>
  <si>
    <t>ÖZEL SABAH ŞEHSUVAR TEMEL LİSESİ</t>
  </si>
  <si>
    <t>ÖZEL SALİM FİNAL TEMEL LİSESİ</t>
  </si>
  <si>
    <t>ÖZEL SEMA ANADOLU LİSESİ</t>
  </si>
  <si>
    <t>ÖZEL SEMA FEN LİSESİ</t>
  </si>
  <si>
    <t>ÖZEL SEMA İLKOKULU</t>
  </si>
  <si>
    <t>ÖZEL SEMA ORTAOKULU</t>
  </si>
  <si>
    <t>ÖZEL SERVET ALTINSOY TEMEL LİSESİ</t>
  </si>
  <si>
    <t>ÖZEL TUNA İÇLİ TEMEL LİSESİ</t>
  </si>
  <si>
    <t>Piri Mehmet Paşa Ortaokulu</t>
  </si>
  <si>
    <t>Saadet Güney İmam-Hatip Ortaokulu</t>
  </si>
  <si>
    <t>Sağlık İlkokulu</t>
  </si>
  <si>
    <t>Sapmaz İlkokulu</t>
  </si>
  <si>
    <t>Sarayhan Şehit Süreyya Kınay İlkokulu</t>
  </si>
  <si>
    <t>Sarayhan Şehit Süreyya Kınay Ortaokulu</t>
  </si>
  <si>
    <t>Sarıağıl İlkokulu</t>
  </si>
  <si>
    <t>Selçuk İlkokulu</t>
  </si>
  <si>
    <t>Seleci İlkokulu</t>
  </si>
  <si>
    <t>Sevinçli İlkokulu</t>
  </si>
  <si>
    <t>Sevinçli Ortaokulu</t>
  </si>
  <si>
    <t>Sezai Karakoç Ortaokulu</t>
  </si>
  <si>
    <t>Somuncubaba Anadolu Lisesi</t>
  </si>
  <si>
    <t>Sultanhanı 75.Yıl Cumhuriyet İlkokulu</t>
  </si>
  <si>
    <t>Sultanhanı 75.Yıl Cumhuriyet Ortaokulu</t>
  </si>
  <si>
    <t>Sultanhanı Atatürk İlkokulu</t>
  </si>
  <si>
    <t>Sultanhanı I. Alaaddin Keykubat Anadolu Lisesi</t>
  </si>
  <si>
    <t>Sultanhanı İmam-Hatip Ortaokulu</t>
  </si>
  <si>
    <t>Sultanhanı Kırkoba İlkokulu</t>
  </si>
  <si>
    <t>Sultanhanı Ortaokulu</t>
  </si>
  <si>
    <t>Sultanhanı Şehit Murat Yumuşak İlkokulu</t>
  </si>
  <si>
    <t>Sultanhanı Yunus Emre İlkokulu</t>
  </si>
  <si>
    <t>Sultanhanı Yunus Emre Ortaokulu</t>
  </si>
  <si>
    <t>Şehit Ali Er Anadolu Lisesi</t>
  </si>
  <si>
    <t>Şehit Fatih Gökkaya İlkokulu</t>
  </si>
  <si>
    <t>Şehit Fatih Gökkaya Ortaokulu</t>
  </si>
  <si>
    <t>Şehit Recep İnce Ortaokulu</t>
  </si>
  <si>
    <t>Şeyh Edebali İmam Hatip Ortaokulu</t>
  </si>
  <si>
    <t>Taptuk Emre İlkokulu</t>
  </si>
  <si>
    <t>Taşpınar Çok Programlı Anadolu Lisesi</t>
  </si>
  <si>
    <t>Taşpınar İlkokulu</t>
  </si>
  <si>
    <t>Taşpınar Ortaokulu</t>
  </si>
  <si>
    <t>Tatlıca Şehit Ünal Demir Ortaokulu</t>
  </si>
  <si>
    <t>Tatlıca-Şehit Ünal Demir İlkokulu</t>
  </si>
  <si>
    <t>TOKİ Akşemsettin Anadolu İmam Hatip Lisesi</t>
  </si>
  <si>
    <t>TOKİ Akşemsettin İmam-Hatip Ortaokulu</t>
  </si>
  <si>
    <t>Topakkaya Çok Programlı Anadolu Lisesi</t>
  </si>
  <si>
    <t>Topakkaya Şehit Erdal Akbulut İlkokulu</t>
  </si>
  <si>
    <t>Topakkaya Şehit Erdal Akbulut Ortaokulu</t>
  </si>
  <si>
    <t>Türkiye Odalar ve Borsalar Birliği İlkokulu</t>
  </si>
  <si>
    <t>Türkiye Odalar ve Borsalar Birliği Ortaokulu</t>
  </si>
  <si>
    <t>Uluırmak Mesleki ve Teknik Anadolu Lisesi</t>
  </si>
  <si>
    <t>Ulukışla İlkokulu</t>
  </si>
  <si>
    <t>Yağan Şehit Hacı Bektaş İlkokulu</t>
  </si>
  <si>
    <t>Yalman İlkokulu</t>
  </si>
  <si>
    <t>Yalnızceviz İlkokulu</t>
  </si>
  <si>
    <t>Yalnızceviz Ortaokulu</t>
  </si>
  <si>
    <t>Yanyurt İlkokulu</t>
  </si>
  <si>
    <t>Yapılcan İlkokulu</t>
  </si>
  <si>
    <t>Yavuz Sultan Selim İlkokulu</t>
  </si>
  <si>
    <t>Yavuz Sultan Selim Yatılı Bölge Ortaokulu</t>
  </si>
  <si>
    <t>Yenikent Akhan İlkokulu</t>
  </si>
  <si>
    <t>Yenikent Atatürk İlkokulu</t>
  </si>
  <si>
    <t>Yenikent Çok Programlı Anadolu Lisesi</t>
  </si>
  <si>
    <t>Yenikent İlkokulu</t>
  </si>
  <si>
    <t>Yenikent İmam Hatip Ortaokulu</t>
  </si>
  <si>
    <t>Yenimahalle İlkokulu</t>
  </si>
  <si>
    <t>Yenimahalle Ortaokulu</t>
  </si>
  <si>
    <t>Yenipınar İlkokulu</t>
  </si>
  <si>
    <t>Yenipınar Ortaokulu</t>
  </si>
  <si>
    <t>Yeşilova Atatürk İlkokulu</t>
  </si>
  <si>
    <t>Yeşilova Cumhuriyet İlkokulu</t>
  </si>
  <si>
    <t>Yeşilova Çok Programlı Anadolu Lisesi</t>
  </si>
  <si>
    <t>Yeşiltepe Atatürk İlkokulu</t>
  </si>
  <si>
    <t>Yeşiltepe Cumhuriyet Ortaokulu</t>
  </si>
  <si>
    <t>Yeşiltepe Çok Programlı Anadolu Lisesi</t>
  </si>
  <si>
    <t>Yeşiltömek İlkokulu</t>
  </si>
  <si>
    <t>Yeşiltömek Ortaokulu</t>
  </si>
  <si>
    <t>Yunus Emre Anadolu Lisesi</t>
  </si>
  <si>
    <t>Yusuf Hakîkî Baba Ortaokulu</t>
  </si>
  <si>
    <t>Yuva Karapınarlar İlkokulu</t>
  </si>
  <si>
    <t>Yuva Karapınarlar Ortaokulu</t>
  </si>
  <si>
    <t>Zafer İlkokulu</t>
  </si>
  <si>
    <t>ORTAKÖY</t>
  </si>
  <si>
    <t>75.Yıl Cumhuriyet İlkokulu</t>
  </si>
  <si>
    <t>75.Yıl Cumhuriyet Ortaokulu</t>
  </si>
  <si>
    <t>Ahmet Yavuz İlkokulu</t>
  </si>
  <si>
    <t>Akpınar İlkokulu</t>
  </si>
  <si>
    <t>Balcı Çok Programlı Lisesi</t>
  </si>
  <si>
    <t>Balcı İlkokulu</t>
  </si>
  <si>
    <t>Bozkır Celal Yavuz İlkokulu</t>
  </si>
  <si>
    <t>Cumali İlkokulu</t>
  </si>
  <si>
    <t>Çatin İlkokulu</t>
  </si>
  <si>
    <t>Çatin Ortaokulu</t>
  </si>
  <si>
    <t>Çiftevi İlkokulu</t>
  </si>
  <si>
    <t>Durhasanlı İlkokulu</t>
  </si>
  <si>
    <t>Hacıibrahimuşağı İlkokulu</t>
  </si>
  <si>
    <t>Harmandalı Atatürk Ortaokulu</t>
  </si>
  <si>
    <t>Harmandalı Çok Programlı Lisesi</t>
  </si>
  <si>
    <t>Harmandalı-Şehit Ali Rıza Altın İlkokulu</t>
  </si>
  <si>
    <t>Hıdırlı İlkokulu</t>
  </si>
  <si>
    <t>Hocabeyli İlkokulu</t>
  </si>
  <si>
    <t>İstiklâl İlkokulu</t>
  </si>
  <si>
    <t>Kızılay Ortaokulu</t>
  </si>
  <si>
    <t>Kümbet İlkokulu</t>
  </si>
  <si>
    <t>Kümbet Ortaokulu</t>
  </si>
  <si>
    <t>Mehmet Akif Ersoy Ortaokulu</t>
  </si>
  <si>
    <t>Namlıkışla İlkokulu</t>
  </si>
  <si>
    <t>Ortaköy Anadolu İmam Hatip Lisesi</t>
  </si>
  <si>
    <t>Ortaköy Anadolu Lisesi</t>
  </si>
  <si>
    <t>Ortaköy Fatih İlkokulu</t>
  </si>
  <si>
    <t>Ortaköy Fatih Ortaokulu</t>
  </si>
  <si>
    <t>Ortaköy Merkez Anadolu Lisesi</t>
  </si>
  <si>
    <t>Ortaköy Mesleki ve Teknik Anadolu Lisesi</t>
  </si>
  <si>
    <t>Ortaköy Mesleki ve Teknik Eğitim Merkezi</t>
  </si>
  <si>
    <t>Ortaköy Şehit Uzman Nurullah Sabırer Anadolu Lisesi</t>
  </si>
  <si>
    <t>Osman Apaçık İlkokulu</t>
  </si>
  <si>
    <t>Osman Apaçık Ortaokulu</t>
  </si>
  <si>
    <t>Ozancık İlkokulu</t>
  </si>
  <si>
    <t>Ozancık Ortaokulu</t>
  </si>
  <si>
    <t>ÖZEL ORTAKÖY BİLİM TEMEL LİSESİ</t>
  </si>
  <si>
    <t>Saları Alaca İlkokulu</t>
  </si>
  <si>
    <t>Sarıkaraman Ayvazlı İlkokulu</t>
  </si>
  <si>
    <t>Sarıkaraman Yunus Emre İlkokulu</t>
  </si>
  <si>
    <t>Sarıkaraman Yunus Emre Ortaokulu</t>
  </si>
  <si>
    <t>Satansarı İlkokulu</t>
  </si>
  <si>
    <t>Seksenuşağı İlkokulu</t>
  </si>
  <si>
    <t>Sinandı Gökkaya İlkokulu</t>
  </si>
  <si>
    <t>Sinandı Gökkaya Ortaokulu</t>
  </si>
  <si>
    <t>Süleyman Kılıç İlkokulu</t>
  </si>
  <si>
    <t>Süleyman Kılıç Ortaokulu</t>
  </si>
  <si>
    <t>Şehit Süleyman Köse İmam Hatip Ortaokulu</t>
  </si>
  <si>
    <t>Şehit Yüzbaşı Bahtiyar Er İlkokulu</t>
  </si>
  <si>
    <t>Şehit Yüzbaşı Bahtiyar Er Ortaokulu</t>
  </si>
  <si>
    <t>Yıldırımlar İlkokulu</t>
  </si>
  <si>
    <t>SARIYAHŞİ</t>
  </si>
  <si>
    <t>Fatih Ortaokulu</t>
  </si>
  <si>
    <t>Hacı Mehmet Cömert Çok Programlı Anadolu Lisesi</t>
  </si>
  <si>
    <t>Kızılırmak İlkokulu</t>
  </si>
  <si>
    <t>Şehit Yasin Öcal İmam Hatip Ortaokulu</t>
  </si>
  <si>
    <t>Genel Toplam</t>
  </si>
  <si>
    <t>E</t>
  </si>
  <si>
    <t>K</t>
  </si>
  <si>
    <t>T</t>
  </si>
  <si>
    <t>GENEL TOPLAM</t>
  </si>
  <si>
    <t>İLÇESİ</t>
  </si>
  <si>
    <t>Ağaçören Anaokulu</t>
  </si>
  <si>
    <t>Eskil Latife Hanım Anaokulu</t>
  </si>
  <si>
    <t>Gülağaç Anaokulu</t>
  </si>
  <si>
    <t>Güzelyurt Anaokulu</t>
  </si>
  <si>
    <t>Fatma Hatun Anaokulu</t>
  </si>
  <si>
    <t>Hacı Ömer Usluer Anaokulu</t>
  </si>
  <si>
    <t>Hale-Ahmet Kalkır Anaokulu</t>
  </si>
  <si>
    <t>Halide Nusret Zorlutuna Anaokulu</t>
  </si>
  <si>
    <t>HAYME HATUN ANAOKULU</t>
  </si>
  <si>
    <t>İbrahim Özel Anaokulu</t>
  </si>
  <si>
    <t>İpekyolu Anaokulu</t>
  </si>
  <si>
    <t>Nene Hatun Anaokulu</t>
  </si>
  <si>
    <t>Seyhun Aytaç Anaokulu</t>
  </si>
  <si>
    <t>Vali Ferit Ünal Anaokulu</t>
  </si>
  <si>
    <t>Vilayetler Hizmet Birliği Anaokulu</t>
  </si>
  <si>
    <t>Zafer Anaokulu</t>
  </si>
  <si>
    <t>Zübeyde Hanım Anaokulu</t>
  </si>
  <si>
    <t>Yunus Emre Anaokulu</t>
  </si>
  <si>
    <t>Sarıyahşi Anaokulu</t>
  </si>
  <si>
    <t>İLÇE</t>
  </si>
  <si>
    <t>Genel 
Toplam</t>
  </si>
  <si>
    <t>Ağaçören Öğretmenevi ve Akşam Sanat Okulu</t>
  </si>
  <si>
    <t>Halk Eğitim Merkezi</t>
  </si>
  <si>
    <t>İlçe Milli Eğitim Müdürlüğü</t>
  </si>
  <si>
    <t>Öğretmen Evi ve Akşam Sanat Okulu</t>
  </si>
  <si>
    <t>Öğretmenevi ve Akşam Sanat Okulu</t>
  </si>
  <si>
    <t>Halk Eğitim Merkezi Ve ASO</t>
  </si>
  <si>
    <t>Mesleki Eğitim Merkezi</t>
  </si>
  <si>
    <t>İl Milli Eğitim Müdürlüğü</t>
  </si>
  <si>
    <t>Hizmetiçi Eğitim Enstitüsü ve ASO</t>
  </si>
  <si>
    <t>Gülbahar Ökçe Rehberlik ve Araştırma Merkezi</t>
  </si>
  <si>
    <t>ÖZEL ANAKUCAĞI ANAOKULU</t>
  </si>
  <si>
    <t xml:space="preserve">N </t>
  </si>
  <si>
    <t xml:space="preserve">İ </t>
  </si>
  <si>
    <t>YAS_3_E</t>
  </si>
  <si>
    <t>YAS_3_K</t>
  </si>
  <si>
    <t>YAS_4_E</t>
  </si>
  <si>
    <t>YAS_4_K</t>
  </si>
  <si>
    <t>YAS_5_E</t>
  </si>
  <si>
    <t>YAS_5_K</t>
  </si>
  <si>
    <t>ÖZEL ARTI METROPOL ANAOKULU</t>
  </si>
  <si>
    <t>ÖZEL AKSARAY SAFA KELEBEK ANAOKULU</t>
  </si>
  <si>
    <t>B</t>
  </si>
  <si>
    <t>Veri Hazırlama ve Kontrol İşletmeni</t>
  </si>
  <si>
    <t>Hizmetli</t>
  </si>
  <si>
    <t>Memur</t>
  </si>
  <si>
    <t>Şoför(GİH)</t>
  </si>
  <si>
    <t>Teknisyen(THS)</t>
  </si>
  <si>
    <t>Şef</t>
  </si>
  <si>
    <t>Şube Müdürü</t>
  </si>
  <si>
    <t>Teknisyen Yardımcısı</t>
  </si>
  <si>
    <t>Sayman(Döner Sermaye)</t>
  </si>
  <si>
    <t>Maarif Müfettişi</t>
  </si>
  <si>
    <t>Tekniker(THS)</t>
  </si>
  <si>
    <t>Kaloriferci</t>
  </si>
  <si>
    <t>Bekçi(YHS)</t>
  </si>
  <si>
    <t>Eğitim Uzmanı (Şahsa Bağlı)</t>
  </si>
  <si>
    <t>Avukat</t>
  </si>
  <si>
    <t>Ambar Memuru</t>
  </si>
  <si>
    <t>Hemşire</t>
  </si>
  <si>
    <t>Muhasebeci</t>
  </si>
  <si>
    <t>İl Millî Eğitim Müdür Yardımcısı</t>
  </si>
  <si>
    <t>Usta Öğretici</t>
  </si>
  <si>
    <t>Uzman (Özelleştirme)</t>
  </si>
  <si>
    <t>Mühendis</t>
  </si>
  <si>
    <t>Tesis Müdürü</t>
  </si>
  <si>
    <t>Aşçı(YHS)</t>
  </si>
  <si>
    <t>Sürekli İşçi</t>
  </si>
  <si>
    <t>Coğrafya</t>
  </si>
  <si>
    <t>Bilişim Teknolojileri</t>
  </si>
  <si>
    <t>Sınıf Öğretmenliği</t>
  </si>
  <si>
    <t>Din Kült. ve Ahl.Bil.</t>
  </si>
  <si>
    <t>Teknoloji ve Tasarım</t>
  </si>
  <si>
    <t>Fen Bilimleri/Fen ve Teknoloji</t>
  </si>
  <si>
    <t>Türkçe</t>
  </si>
  <si>
    <t>Müdür</t>
  </si>
  <si>
    <t>İlköğretim Matematik Öğr.</t>
  </si>
  <si>
    <t>Muhasebe ve Finansman</t>
  </si>
  <si>
    <t>Sosyal Bilgiler</t>
  </si>
  <si>
    <t>Rehberlik</t>
  </si>
  <si>
    <t>Türk Dili ve Edebiyatı</t>
  </si>
  <si>
    <t>Matematik</t>
  </si>
  <si>
    <t>İngilizce</t>
  </si>
  <si>
    <t>Elektrik-Elektronik Tek./Elektrik</t>
  </si>
  <si>
    <t>Özel Eğitim</t>
  </si>
  <si>
    <t>Beden Eğitimi</t>
  </si>
  <si>
    <t>Görsel Sanatlar</t>
  </si>
  <si>
    <t>Kimya/Kimya Teknolojisi</t>
  </si>
  <si>
    <t>Felsefe</t>
  </si>
  <si>
    <t>Tarih</t>
  </si>
  <si>
    <t>Müzik</t>
  </si>
  <si>
    <t>Fizik</t>
  </si>
  <si>
    <t>İ.H.L. Meslek Dersleri</t>
  </si>
  <si>
    <t>Motorlu Araçlar Teknolojisi</t>
  </si>
  <si>
    <t>El San.Tek./Nakış</t>
  </si>
  <si>
    <t>Arapça</t>
  </si>
  <si>
    <t>Biyoloji</t>
  </si>
  <si>
    <t>Seramik ve Cam Teknolojisi</t>
  </si>
  <si>
    <t>Sağlık /Sağlık Hizmetleri</t>
  </si>
  <si>
    <t>El San.Tek./El Sanatları</t>
  </si>
  <si>
    <t>Mobilya ve İç Mekan Tasarımı</t>
  </si>
  <si>
    <t>Almanca</t>
  </si>
  <si>
    <t>Metal Teknolojisi</t>
  </si>
  <si>
    <t>Giyim Üretim Teknolojisi</t>
  </si>
  <si>
    <t>Fransızca</t>
  </si>
  <si>
    <t>Konaklama ve Seyahat Hizmetleri</t>
  </si>
  <si>
    <t>Matbaa</t>
  </si>
  <si>
    <t>Elektrik-Elektronik Tek./Elektronik</t>
  </si>
  <si>
    <t>Uçak Bakım/Uçak Gövde-Motor</t>
  </si>
  <si>
    <t>İnşaat Tek./Yapı Tasarımı</t>
  </si>
  <si>
    <t>Tesisat Teknolojisi ve İklimlendirme</t>
  </si>
  <si>
    <t>Büro Yönetimi</t>
  </si>
  <si>
    <t>Yiyecek İçecek Hizmetleri</t>
  </si>
  <si>
    <t>Gıda Teknolojisi</t>
  </si>
  <si>
    <t>Grafik ve Fotoğraf/Grafik</t>
  </si>
  <si>
    <t>Adalet</t>
  </si>
  <si>
    <t>Hasta ve Yaşlı Hizmetleri</t>
  </si>
  <si>
    <t>Pazarlama ve Perakende</t>
  </si>
  <si>
    <t>Tekstil Teknolojisi/Trikotaj</t>
  </si>
  <si>
    <t>Bahçecilik</t>
  </si>
  <si>
    <t>GÖREV YERİ</t>
  </si>
  <si>
    <t>HİZMET SINIFLARI</t>
  </si>
  <si>
    <t>MERKEZ KURUM TOPLAM</t>
  </si>
  <si>
    <t>MERKEZ ANAOKULU TOPLAM</t>
  </si>
  <si>
    <t>MERKEZ İLKOKUL TOPLAM</t>
  </si>
  <si>
    <t>MERKEZ ORTAOKUL TOPLAM</t>
  </si>
  <si>
    <t>MERKEZ LİSE TOPLAM</t>
  </si>
  <si>
    <t>MERKEZ GENEL TOPLAM</t>
  </si>
  <si>
    <t>SARIYAHŞİ GENEL TOPLAM</t>
  </si>
  <si>
    <t>SARIYAHŞİ LİSE TOPLAM</t>
  </si>
  <si>
    <t>SARIYAHŞİ ORTAOKUL TOPLAM</t>
  </si>
  <si>
    <t>SARIYAPHŞİ LİSE TOPLAM</t>
  </si>
  <si>
    <t>SARIYAHŞİ ANAOKULU TOPLAM</t>
  </si>
  <si>
    <t>SARIYAŞİ KURUM TOPLAM</t>
  </si>
  <si>
    <t>ORTAKÖY KURUM TOPLAM</t>
  </si>
  <si>
    <t>ORTAKÖY ANAOKULU TOPLAM</t>
  </si>
  <si>
    <t>ORTAKÖY İLKOKUL TOPLAM</t>
  </si>
  <si>
    <t>ORTAKÖY ORTAOKUL TOPLAM</t>
  </si>
  <si>
    <t>ORTAKÖY LİSE TOPLAM</t>
  </si>
  <si>
    <t>ORTAKÖY GENEL TOPLAM</t>
  </si>
  <si>
    <t>GÜZELYURT KURUM TOPLAM</t>
  </si>
  <si>
    <t>GÜZELYURT ORTAOKUL TOPLAM</t>
  </si>
  <si>
    <t>GÜZELYURT LİSE TOPLAM</t>
  </si>
  <si>
    <t>GÜZELYURT GENEL TOPLAM</t>
  </si>
  <si>
    <t>GÜLAĞAÇ KURUM TOPLAM</t>
  </si>
  <si>
    <t>GÜLAĞAÇ İLKOKUL TOPLAM</t>
  </si>
  <si>
    <t>GÜLAĞAÇ ORTAOKUL TOPLAM</t>
  </si>
  <si>
    <t>GÜLAĞAÇ LİSE TOPLAM</t>
  </si>
  <si>
    <t>GÜLAĞAÇ GENEL TOPLAM</t>
  </si>
  <si>
    <t>ESKİL KURUM TOPLAM</t>
  </si>
  <si>
    <t>ESKİL ORTAOKUL TOPLAM</t>
  </si>
  <si>
    <t>ESKİL LİSE TOPLAM</t>
  </si>
  <si>
    <t>ESKİL GENEL TOPLAM</t>
  </si>
  <si>
    <t>AĞAÇÖREN KURUM TOPLAM</t>
  </si>
  <si>
    <t>AĞAÇÖREN İLKOKUL TOPLAM</t>
  </si>
  <si>
    <t>AĞAÇÖREN ORTAOKUL TOPLAM</t>
  </si>
  <si>
    <t>AĞAÇÖREN LİSE TOPLAM</t>
  </si>
  <si>
    <t>AĞAÇÖREN GENEL TOPLAM</t>
  </si>
  <si>
    <t>Geçici Personel
(657 S.K. 4/C)</t>
  </si>
  <si>
    <t>Araştırmacı
(Özelleştirme)</t>
  </si>
  <si>
    <t>Bilgisayar 
İşletmeni</t>
  </si>
  <si>
    <t>YÖNETİCİ DAĞILIMI</t>
  </si>
  <si>
    <t>Müdür 
Başyardımcısı</t>
  </si>
  <si>
    <t>Müdür 
Yardımcısı</t>
  </si>
  <si>
    <t>BRANŞLAR BAZINDA ÖĞRETMEN DAĞILIMI</t>
  </si>
  <si>
    <t>Makine Tek
./Makine ve Kalıp</t>
  </si>
  <si>
    <t xml:space="preserve">Çocuk Gelişimi ve Eğitimi-Okulöncesi </t>
  </si>
  <si>
    <t>AĞAÇÖREN ANAOKUL TOPLAM</t>
  </si>
  <si>
    <t>ESKİL  ORTAOKUL TOPLAM</t>
  </si>
  <si>
    <t>ESKİL İLKOKUL TOPLAM</t>
  </si>
  <si>
    <t>ESKİL ANAOKULU TOPLAM</t>
  </si>
  <si>
    <t>GÜLAĞAÇ ANAOKULU TOPLAM</t>
  </si>
  <si>
    <t>GÜZELYURT ANAOKULU TOPLAM</t>
  </si>
  <si>
    <t>GÜZELYURT İLKOKUL TOPLAM</t>
  </si>
  <si>
    <t>ORTAKÖY ORTAKOKUL TOPLAM</t>
  </si>
  <si>
    <t>ORTAKÖY GNEEL TOPLAM</t>
  </si>
  <si>
    <t>SARIYAHŞİ KURUM TOPLAM</t>
  </si>
  <si>
    <t>SARIYAHŞİ İLKOKUL TOPLAM</t>
  </si>
  <si>
    <t>İL GENELİ GENEL TOPLAM</t>
  </si>
  <si>
    <t>Ş</t>
  </si>
  <si>
    <t>GENEL ÖĞRENCİ
SAYISI</t>
  </si>
  <si>
    <t>KONT.</t>
  </si>
  <si>
    <t>ÖĞRT.ŞEK</t>
  </si>
  <si>
    <t>BİR.SIN.DUR</t>
  </si>
  <si>
    <t>DERSLİK</t>
  </si>
  <si>
    <t>MEZUN ÖĞRENCİ
SAYISI</t>
  </si>
  <si>
    <t>YENİ KAYIT 
ÖĞRENCİ SAYISI</t>
  </si>
  <si>
    <t>YÖNETİCİ</t>
  </si>
  <si>
    <t>Müd.</t>
  </si>
  <si>
    <t>öğretmen</t>
  </si>
  <si>
    <t>Müd.
Bş.Yrd.</t>
  </si>
  <si>
    <t>Müd.
Yrd.</t>
  </si>
  <si>
    <t>ÖĞRETMEN</t>
  </si>
  <si>
    <t>DİĞER 
PERSONEL</t>
  </si>
  <si>
    <t>KURUM_
KODU</t>
  </si>
  <si>
    <t>MERKEZ ŞEHİR TOPLAM</t>
  </si>
  <si>
    <t xml:space="preserve">Merkez Mimar Sinan İlkokulu </t>
  </si>
  <si>
    <t>MERKEZ KÖY TOPLAM</t>
  </si>
  <si>
    <t>MERKEZ ŞEHİR + KÖY TOPLAM</t>
  </si>
  <si>
    <t>AĞAÇÖREN ŞEHİR TOPLAM</t>
  </si>
  <si>
    <t>AĞAÇÖREN KÖY TOPLAM</t>
  </si>
  <si>
    <t>AĞAÇÖREN ŞEHİR + KÖY TOPLAM</t>
  </si>
  <si>
    <t>ESKİL ŞEHİR TOPLAM</t>
  </si>
  <si>
    <t>ESKİL KÖY TOPLAM</t>
  </si>
  <si>
    <t>ESKİL ŞEHİR + KÖY TOPLAM</t>
  </si>
  <si>
    <t>GÜLAĞAÇ ŞEHİR TOPLAM</t>
  </si>
  <si>
    <t>GÜLAĞAÇ KÖY TOPLAM</t>
  </si>
  <si>
    <t>GÜLAĞAÇ ŞEHİR + KÖY TOPLAM</t>
  </si>
  <si>
    <t>GÜZELYURT ŞEHİR TOPLAM</t>
  </si>
  <si>
    <t>GÜZELYURT KÖY TOPLAM</t>
  </si>
  <si>
    <t>GÜZELYURT ŞEHİR + KÖY TOPLAM</t>
  </si>
  <si>
    <t>ORTAKÖY ŞEHİR TOPLAM</t>
  </si>
  <si>
    <t>ORTAKÖY KÖY TOPLAM</t>
  </si>
  <si>
    <t>ORTAKÖY ŞEHİR + KÖY TOPLAM</t>
  </si>
  <si>
    <t>SARIYAHŞİ ŞEHİR TOPLAM</t>
  </si>
  <si>
    <t>İL GENELİ ŞEHİR TOPLAM</t>
  </si>
  <si>
    <t>İL GENELİ KÖY TOPLAM</t>
  </si>
  <si>
    <t>İL GENELİ ŞEHİR + KÖY TOPLAM</t>
  </si>
  <si>
    <t>EĞİTİM ÖĞRETİM 
TOPLAM</t>
  </si>
  <si>
    <t>Müd.
Bş.Yrd</t>
  </si>
  <si>
    <t>Merkez Taptuk Emre Ortaokulu</t>
  </si>
  <si>
    <t>AĞAÇÖREN TOPLAM</t>
  </si>
  <si>
    <t>ESKİL TOPLAM</t>
  </si>
  <si>
    <t>GÜLAĞAÇ TOPLAM</t>
  </si>
  <si>
    <t>GÜZELYURT TOPLAM</t>
  </si>
  <si>
    <t>MERKEZ TOPLAM</t>
  </si>
  <si>
    <t>ORTAKÖY TOPLAM</t>
  </si>
  <si>
    <t>SARIYAHŞİ TOPLAM</t>
  </si>
  <si>
    <t>İL Genel Toplam</t>
  </si>
  <si>
    <t>S.No</t>
  </si>
  <si>
    <t>Kontrol</t>
  </si>
  <si>
    <t>Not: Öğretmen Sayılarını Müdür, Müdür Baş Yardımcısı ve Müdür Yardımcısı dahil edilmemiştir.</t>
  </si>
  <si>
    <t>GÜLAĞAÇ ÇOK PROGRAMLI LİSE TOPLAM</t>
  </si>
  <si>
    <t>ORTAKÖY ANADOLU LİSESİ TOPLAM</t>
  </si>
  <si>
    <t>ORTAKÖY MESLEKİ VE TEKNİK ANADOLU LİSE TOPLAM</t>
  </si>
  <si>
    <t xml:space="preserve">MERKEZ </t>
  </si>
  <si>
    <t>ŞEHİR LİSE TOPLAM</t>
  </si>
  <si>
    <t>KÖY LİSE TOPLAM</t>
  </si>
  <si>
    <t>ŞEHİR + KÖY LİSE TOPLAM</t>
  </si>
  <si>
    <t>İL GENELİ</t>
  </si>
  <si>
    <t>İL GENELİ İMAM HATİP LİSESİ TOPLAM</t>
  </si>
  <si>
    <t>İL GENELİ ÇOK PROGRAMLI LİSE   TOPLAM</t>
  </si>
  <si>
    <t>MERKEZ RESMİ ŞEHİR + KÖY LİSE TOPLAMI</t>
  </si>
  <si>
    <t>MERKEZ RESMİ KÖY LİSE TOPLAMI</t>
  </si>
  <si>
    <t>MERKEZ RESMİ ŞEHİR LİSE TEOPLAM</t>
  </si>
  <si>
    <t>MERKEZ ÖZEL  ŞEHİR LİSE TOPLAM</t>
  </si>
  <si>
    <t>MERKEZ RESMİ + ÖZEL ANADOLU LİSESİ TOPLAM</t>
  </si>
  <si>
    <t>MERKEZ RESMİ İMAM HATİP LİSESİ TOPLAM</t>
  </si>
  <si>
    <t>MERKEZ RESMİ ÇOK PROGRAMLI LİSE   TOPLAM</t>
  </si>
  <si>
    <t>MERKEZ RESMİ + ÖZEL MESLEKİ VE TEKNİK LİSE TOPLAMI</t>
  </si>
  <si>
    <t>MERKEZ RESMİ + ÖZEL LİSE TOPLAM</t>
  </si>
  <si>
    <t>ŞEHİR RESMİ + ÖZEL LİSE TOPLAM</t>
  </si>
  <si>
    <t>KÖY RESMİ  LİSE TOPLAM</t>
  </si>
  <si>
    <t>RESMİ + ÖZEL -ŞEHİR + KÖY LİSE TOPLAM</t>
  </si>
  <si>
    <t>İL GENELİ RESMİ + ÖZEL ANADOLU LİSESİ TOPLAM</t>
  </si>
  <si>
    <t>İL GENELİ RESMİ + ÖZEL  MESLEKİ VE TEKNİK LİSE TOPLAMI</t>
  </si>
  <si>
    <t>Aksaray Özel Eğitim İş Uygulama Merkezi</t>
  </si>
  <si>
    <t xml:space="preserve">Aksaray Özel Eğitim Mesleki Eğitim Merkezi </t>
  </si>
  <si>
    <t>Hüseyin Cahit Korkmaz Mesleki ve Teknik And Lis</t>
  </si>
  <si>
    <t>Necmiye-Mehmet Yazıcı Mesleki ve Teknik And Lis</t>
  </si>
  <si>
    <t>ÖZEL AKSARAY HIZIR MESLEKİ VE TEKNİK AND. LİS.</t>
  </si>
  <si>
    <t>ÖZEL AKSARAY REŞHA MESLEKİ VE TEKNİK AND.LİS.</t>
  </si>
  <si>
    <t>ÖZEL ARTI METROPOL MESLEKİ VE TEKNİK AND.LİS.</t>
  </si>
  <si>
    <t>ORTAKÖY ÇOK PROGRAMLI LİSE TOPLAM</t>
  </si>
  <si>
    <t>İL GENELİ  RESMİ+ ÖZEL GENEL  LİSE TOPLAM</t>
  </si>
  <si>
    <t>ESKİL KÖY ORTAOKUL TOPLAM</t>
  </si>
  <si>
    <t>ESKİL ŞEHİR ORTAOKUL TOPLAM</t>
  </si>
  <si>
    <t>GÜLAĞAÇ ŞEHİR ORTAOKUL TOPLAM</t>
  </si>
  <si>
    <t>GÜLAĞAÇ KÖY ORTAOKUL TOPLAM</t>
  </si>
  <si>
    <t>GÜLAĞAÇ ŞEHİR + KÖY ORTAOKUL TOPLAM</t>
  </si>
  <si>
    <t>GÜZELYURT ŞEHİR ORTAOKUL TOPLAM</t>
  </si>
  <si>
    <t>GÜZELYURT KÖY ORTAOKUL TOPLAM</t>
  </si>
  <si>
    <t>GÜZELYURT ŞEHİR + KÖY ORTAOKUL TOPLAM</t>
  </si>
  <si>
    <t>ORTAKÖY ŞEHİR ORTAOKUL TOPLAM</t>
  </si>
  <si>
    <t>ORTAKÖY KÖY ORTAOKUL TOPLAM</t>
  </si>
  <si>
    <t>ORTAKÖY ŞEHİR + KÖY ORTAOKUL TOPLAM</t>
  </si>
  <si>
    <t>SARIYAHŞİ ŞEHİR ORTAOKUL TOPLAM</t>
  </si>
  <si>
    <t>İL GENELİ ŞEHİR ORTAOKUL TOPLAM</t>
  </si>
  <si>
    <t>İL GENELİ KÖY ORTAOKUL TOPLAM</t>
  </si>
  <si>
    <t>İL GENELİ ŞEHİR + KÖY ORTAOKUL TOPLAM</t>
  </si>
  <si>
    <t>MERKEZ ŞEHİR ORTAOKUL TOPLAM</t>
  </si>
  <si>
    <t>MERKEZ KÖY  ORTAOKUL TOPLAM</t>
  </si>
  <si>
    <t>İLKOKUL</t>
  </si>
  <si>
    <t>ORTAKOKUL</t>
  </si>
  <si>
    <t>LİSE</t>
  </si>
  <si>
    <t>BAĞIMSIZ ANAOKULU</t>
  </si>
  <si>
    <t>GENEL LİSE</t>
  </si>
  <si>
    <t xml:space="preserve">İMAM HATİP </t>
  </si>
  <si>
    <t>MESLEKİ VE TEKNİK</t>
  </si>
  <si>
    <t>Rafet Bozkurt İlkokulu</t>
  </si>
  <si>
    <t xml:space="preserve">Derslik </t>
  </si>
  <si>
    <t>MERKEZ RESMİ ANAOKULU TOPLAM</t>
  </si>
  <si>
    <t>MERKEZ ÖZEL ANAOKULU TOPLAM</t>
  </si>
  <si>
    <t>SARIYAHŞİ ANOKULU TOPLAM</t>
  </si>
  <si>
    <t>İL GENELİ ANAOKULU TOPLAM</t>
  </si>
  <si>
    <t>AĞAÇÖREN ANAOKULU TOPLAM</t>
  </si>
  <si>
    <t>MERKEZ ŞEHİR ANASINFI TOPLAM</t>
  </si>
  <si>
    <t>MERKEZ KÖY ANASINIFI TOPLAM</t>
  </si>
  <si>
    <t>MERKEZ ŞEHİR ANASINIFI TOPLAMI</t>
  </si>
  <si>
    <t>MERKEZ ŞEHİR + KÖY ANASINIFI TOPLAM</t>
  </si>
  <si>
    <t>MERKEZ RESMİ + ÖZEL ANAOKULU TOPLAM</t>
  </si>
  <si>
    <t>AĞAÇÖREN KÖY ANASIFI TOPLAM</t>
  </si>
  <si>
    <t>ESKİL ŞEHİR ANASINIFI TOPLAM</t>
  </si>
  <si>
    <t>ESKİL KÖY ANASINIFI TOPLAM</t>
  </si>
  <si>
    <t>ESKİL ŞEHİR + KÖY ANASIFI TOPLAM</t>
  </si>
  <si>
    <t>GÜLAĞAÇ KÖY ANASINIFI TOPLAM</t>
  </si>
  <si>
    <t>GÜLAĞAÇ ŞEHİR + KÖY ANASINIFI TOPLAM</t>
  </si>
  <si>
    <t>GÜLAĞAÇ ŞEHİR ANASINIFI TOPLAM</t>
  </si>
  <si>
    <t>GÜZELYURT ŞEHİR ANASINIFI TOPLAM</t>
  </si>
  <si>
    <t>GÜZELYURT KÖY ANASINIFI TOPLAM</t>
  </si>
  <si>
    <t>GÜZELYURT ŞEHİR + KÖY ANASIFI TOPLAM</t>
  </si>
  <si>
    <t>ORTAKÖY ŞEHİR ANASIFI TOPLAM</t>
  </si>
  <si>
    <t>ORTAKÖY KÖY ANASIFI TOPLAM</t>
  </si>
  <si>
    <t>ORTAKÖY ŞEHİR ANASINIFI TOPLAM</t>
  </si>
  <si>
    <t>ORTAKÖY ŞEHİR + KÖY ANASINIFI TOPLAM</t>
  </si>
  <si>
    <t xml:space="preserve">Öğrt </t>
  </si>
  <si>
    <t>Kont</t>
  </si>
  <si>
    <t xml:space="preserve">Şube
Sayısı </t>
  </si>
  <si>
    <t>İdareci</t>
  </si>
  <si>
    <t>TEL</t>
  </si>
  <si>
    <t>ADRES</t>
  </si>
  <si>
    <t>EPOSTA</t>
  </si>
  <si>
    <t>963346@meb.k12.tr</t>
  </si>
  <si>
    <t>C</t>
  </si>
  <si>
    <t>743944@meb.k12.tr</t>
  </si>
  <si>
    <t>251073@meb.k12.tr</t>
  </si>
  <si>
    <t>A</t>
  </si>
  <si>
    <t>agacorencpal@hotmail.com</t>
  </si>
  <si>
    <t>agacoren68@meb.gov.tr</t>
  </si>
  <si>
    <t>973665@meb.k12.tr</t>
  </si>
  <si>
    <t>D</t>
  </si>
  <si>
    <t>akbas6868@hotmail.com</t>
  </si>
  <si>
    <t>720546@meb.k12.tr</t>
  </si>
  <si>
    <t>721014@meb.k12.tr</t>
  </si>
  <si>
    <t>721062@meb.k12.tr</t>
  </si>
  <si>
    <t>726182@meb.k12.tr</t>
  </si>
  <si>
    <t>720502@meb.k12.tr</t>
  </si>
  <si>
    <t>721001@meb.k12.tr</t>
  </si>
  <si>
    <t>721037@meb.k12.tr</t>
  </si>
  <si>
    <t>976499@meb.k12.tr</t>
  </si>
  <si>
    <t>971459@meb.k12.tr</t>
  </si>
  <si>
    <t>373330@meb.k12.tr</t>
  </si>
  <si>
    <t>726027@meb.k12.tr</t>
  </si>
  <si>
    <t>290522@meb.k12.tr</t>
  </si>
  <si>
    <t>353323@meb.k12.tr</t>
  </si>
  <si>
    <t>eskil68@meb.gov.tr</t>
  </si>
  <si>
    <t>974959@meb.k12.tr</t>
  </si>
  <si>
    <t>964846@meb.k12.tr</t>
  </si>
  <si>
    <t>725728@meb.k12.tr</t>
  </si>
  <si>
    <t>725740@meb.k12.tr</t>
  </si>
  <si>
    <t>725754@meb.k12.tr</t>
  </si>
  <si>
    <t>725755@meb.k12.tr</t>
  </si>
  <si>
    <t>572184@meb.k12.tr</t>
  </si>
  <si>
    <t>725762@meb.k12.tr</t>
  </si>
  <si>
    <t>725765@meb.k12.tr</t>
  </si>
  <si>
    <t>782954@meb.k12.tr</t>
  </si>
  <si>
    <t>725780@meb.k12.tr</t>
  </si>
  <si>
    <t>setik_ilkogretim@windowslive.com</t>
  </si>
  <si>
    <t>573008@meb.k12.tr</t>
  </si>
  <si>
    <t>725798@meb.k12.tr</t>
  </si>
  <si>
    <t>725805@meb.gov.tr</t>
  </si>
  <si>
    <t>725808@meb.k12.tr</t>
  </si>
  <si>
    <t>725811@mebk12.gov.tr</t>
  </si>
  <si>
    <t>725816@meb.k12.tr</t>
  </si>
  <si>
    <t>571918@meb.k12.tr</t>
  </si>
  <si>
    <t>725826@meb.k12.tr</t>
  </si>
  <si>
    <t>725983@meb.k12.tr</t>
  </si>
  <si>
    <t>725985@meb.k12.tr</t>
  </si>
  <si>
    <t>725988@meb.k12.tr</t>
  </si>
  <si>
    <t>725991@meb.k12.tr</t>
  </si>
  <si>
    <t>725993@meb.k12.tr</t>
  </si>
  <si>
    <t>725995@meb.k12.tr</t>
  </si>
  <si>
    <t>726004@meb.k12.tr</t>
  </si>
  <si>
    <t>726006@meb.k12.tr</t>
  </si>
  <si>
    <t>726010@meb.k12.tr</t>
  </si>
  <si>
    <t>726020@meb.k12.tr</t>
  </si>
  <si>
    <t>726026@meb.k12.tr</t>
  </si>
  <si>
    <t>726029@meb.k12.tr</t>
  </si>
  <si>
    <t>726031@meb.k12.tr</t>
  </si>
  <si>
    <t>726033@meb.k12.tr</t>
  </si>
  <si>
    <t>745110@meb.k12.tr</t>
  </si>
  <si>
    <t>725981@meb.k12.tr</t>
  </si>
  <si>
    <t>725984@meb.k12.tr</t>
  </si>
  <si>
    <t>725986@meb.k12.tr</t>
  </si>
  <si>
    <t>725990@meb.k12.tr</t>
  </si>
  <si>
    <t>725992@mebk12.tr</t>
  </si>
  <si>
    <t>726001@meb.k12.tr</t>
  </si>
  <si>
    <t>726003@meb.k12.tr</t>
  </si>
  <si>
    <t>726005@meb.k12.tr</t>
  </si>
  <si>
    <t>726008@meb.k12.tr</t>
  </si>
  <si>
    <t>726016@meb.k12.tr</t>
  </si>
  <si>
    <t>726022@meb.k12.tr</t>
  </si>
  <si>
    <t>726028@meb.k12.tr</t>
  </si>
  <si>
    <t>726030@meb.k12.tr</t>
  </si>
  <si>
    <t>726032@meb.k12.tr</t>
  </si>
  <si>
    <t>747651@meb.k12.tr</t>
  </si>
  <si>
    <t>759931@meb.k12.tr</t>
  </si>
  <si>
    <t>726304@meb.k12.tr</t>
  </si>
  <si>
    <t>362585@meb.k12.tr</t>
  </si>
  <si>
    <t>325133@meb.k12.tr</t>
  </si>
  <si>
    <t>868945@meb.k12.tr</t>
  </si>
  <si>
    <t>954671@meb.k12.tr</t>
  </si>
  <si>
    <t>gulagac68@meb.gov.tr</t>
  </si>
  <si>
    <t>751123@meb.gov.tr</t>
  </si>
  <si>
    <t>eer80@hotmail.com</t>
  </si>
  <si>
    <t>726210@meb.k12.tr</t>
  </si>
  <si>
    <t>726211@meb.k12.tr</t>
  </si>
  <si>
    <t>726213@meb.k12.tr</t>
  </si>
  <si>
    <t>726217@meb.k12.tr</t>
  </si>
  <si>
    <t>726221@meb.k12.tr</t>
  </si>
  <si>
    <t>726223@meb.k12.tr</t>
  </si>
  <si>
    <t>726230@meb.k12.tr</t>
  </si>
  <si>
    <t>726231@meb.k12.tr</t>
  </si>
  <si>
    <t>726232@meb.k12.tr</t>
  </si>
  <si>
    <t>726237@meb.k12.tr</t>
  </si>
  <si>
    <t>726239@meb.k12.tr</t>
  </si>
  <si>
    <t>726243@meb.k12.tr</t>
  </si>
  <si>
    <t>726248@meb.k12.tr</t>
  </si>
  <si>
    <t>726253@meb.k12.tr</t>
  </si>
  <si>
    <t>suleymanhuyugu@hotmail.com</t>
  </si>
  <si>
    <t>726302@meb.k12.tr</t>
  </si>
  <si>
    <t>748708@meb.k12.tr</t>
  </si>
  <si>
    <t>726256@meb.k12.tr</t>
  </si>
  <si>
    <t>726259@meb.k12.tr</t>
  </si>
  <si>
    <t>726262@meb.k12.tr</t>
  </si>
  <si>
    <t>726266@meb.k12.tr</t>
  </si>
  <si>
    <t>726294@meb.k12.tr</t>
  </si>
  <si>
    <t>726296@meb.gov.tr</t>
  </si>
  <si>
    <t>726300@meb.k12.tr</t>
  </si>
  <si>
    <t>726134@meb.k12.tr</t>
  </si>
  <si>
    <t>251048@meb.k12.tr</t>
  </si>
  <si>
    <t>386408@meb.k12.tr</t>
  </si>
  <si>
    <t>324534@meb.k12.tr</t>
  </si>
  <si>
    <t>guzelyurt68@meb.gov.tr</t>
  </si>
  <si>
    <t>750564@meb.k12.tr</t>
  </si>
  <si>
    <t>726051@meb.k12.tr</t>
  </si>
  <si>
    <t>726054@meb.k12.tr</t>
  </si>
  <si>
    <t>726055@meb.k12.tr</t>
  </si>
  <si>
    <t>726057@meb.k12.tr</t>
  </si>
  <si>
    <t>726061@meb.k12.tr</t>
  </si>
  <si>
    <t>726064@meb.k12.tr</t>
  </si>
  <si>
    <t>571931@meb.k12.tr</t>
  </si>
  <si>
    <t>726069@meb.k12.tr</t>
  </si>
  <si>
    <t>726074@meb.k12.tr</t>
  </si>
  <si>
    <t>726079@meb.k12.tr</t>
  </si>
  <si>
    <t>726114@meb.k12.tr</t>
  </si>
  <si>
    <t>726117@meb.k12.tr</t>
  </si>
  <si>
    <t>726139@meb.k12.tr</t>
  </si>
  <si>
    <t>726113@meb.k12.tr</t>
  </si>
  <si>
    <t>726116@meb.k12.tr</t>
  </si>
  <si>
    <t>726120@meb.k12.tr</t>
  </si>
  <si>
    <t>726123@meb.k12.tr</t>
  </si>
  <si>
    <t>726124@meb.k12.tr</t>
  </si>
  <si>
    <t>726128@meb.k12.tr</t>
  </si>
  <si>
    <t>726132@meb.k12.tr</t>
  </si>
  <si>
    <t>748731@meb.k12.tr</t>
  </si>
  <si>
    <t>971457@meb.k12.tr</t>
  </si>
  <si>
    <t>965156@meb.k12.tr</t>
  </si>
  <si>
    <t>aksarayihl@hotmail.com</t>
  </si>
  <si>
    <t>703640@meb.k12.tr</t>
  </si>
  <si>
    <t>703653@meb.k12.tr</t>
  </si>
  <si>
    <t>709420@meb.k12.tr</t>
  </si>
  <si>
    <t>758867@meb.k12.tr</t>
  </si>
  <si>
    <t>759884@meb.k12.tr</t>
  </si>
  <si>
    <t>760367@meb.k12.tr</t>
  </si>
  <si>
    <t>190175@meb.k12.tr</t>
  </si>
  <si>
    <t>190187@meb.k12.tr</t>
  </si>
  <si>
    <t>822935@meb.k12.tr</t>
  </si>
  <si>
    <t>751651@meb.k12.tr</t>
  </si>
  <si>
    <t>751653@meb.k12.tr</t>
  </si>
  <si>
    <t>751654@meb.k12.tr</t>
  </si>
  <si>
    <t>751655@meb.k12.tr</t>
  </si>
  <si>
    <t>751656@meb.k12.tr</t>
  </si>
  <si>
    <t>751657@meb.k12.tr</t>
  </si>
  <si>
    <t>751658@meb.k12.tr</t>
  </si>
  <si>
    <t>akaya_fatih@hotmail.com</t>
  </si>
  <si>
    <t>190126@meb.k12.tr</t>
  </si>
  <si>
    <t>751125@meb.k12.tr</t>
  </si>
  <si>
    <t>251036@meb.k12.tr</t>
  </si>
  <si>
    <t>963264@meb.k12.tr</t>
  </si>
  <si>
    <t>atml68@hotmail.com</t>
  </si>
  <si>
    <t>aksaraymem@meb.gov.tr</t>
  </si>
  <si>
    <t>190114@meb.k12.tr</t>
  </si>
  <si>
    <t>751124@meb.k12.tr</t>
  </si>
  <si>
    <t>751126@meb.k12.tr</t>
  </si>
  <si>
    <t>964348@meb.k12.tr</t>
  </si>
  <si>
    <t>964349@meb.k12.tr</t>
  </si>
  <si>
    <t>967283@meb.k12.tr</t>
  </si>
  <si>
    <t>971539@meb.k12.tr</t>
  </si>
  <si>
    <t>971540@meb.k12.tr</t>
  </si>
  <si>
    <t>974958@meb.k12.tr</t>
  </si>
  <si>
    <t>341142@meb.k12.tr</t>
  </si>
  <si>
    <t>758478@meb.k12.tr</t>
  </si>
  <si>
    <t>973040@meb.k12.tr</t>
  </si>
  <si>
    <t>aksaray_hee@meb.gov.tr</t>
  </si>
  <si>
    <t>isokulu68@gmail.com</t>
  </si>
  <si>
    <t>747998@meb.k12.tr</t>
  </si>
  <si>
    <t>747016@meb.k12.tr</t>
  </si>
  <si>
    <t>270420@meb.k12.tr</t>
  </si>
  <si>
    <t>973286@meb.k12.tr</t>
  </si>
  <si>
    <t>752897@meb.k12.tr</t>
  </si>
  <si>
    <t>753084@meb.k12.tr</t>
  </si>
  <si>
    <t>818965@meb.k12.tr</t>
  </si>
  <si>
    <t>seyhun_aytac_anaokulu@hotmail.com</t>
  </si>
  <si>
    <t>zaferanaokulu887887@hotmail.com</t>
  </si>
  <si>
    <t>963758@meb.k12.tr</t>
  </si>
  <si>
    <t>966645@meb.k12.tr</t>
  </si>
  <si>
    <t>haciomerusluer@hotmail.com</t>
  </si>
  <si>
    <t>972011@meb.k12.tr</t>
  </si>
  <si>
    <t>972340@meb.k12.tr</t>
  </si>
  <si>
    <t>974229@meb.k12.tr</t>
  </si>
  <si>
    <t>703271@meb.k12.tr</t>
  </si>
  <si>
    <t>msarrafogluilkogretim@hotmail.com</t>
  </si>
  <si>
    <t>703395@meb.k12.tr</t>
  </si>
  <si>
    <t>kmb68aks@hotmail.com</t>
  </si>
  <si>
    <t>703437@meb.k12.tr</t>
  </si>
  <si>
    <t>703454@meb.k12.tr</t>
  </si>
  <si>
    <t>703461@meb.k12.tr</t>
  </si>
  <si>
    <t>Bahçeli Mah.3714 Sokak No:4</t>
  </si>
  <si>
    <t>703471@meb.k12.tr</t>
  </si>
  <si>
    <t>703477@meb.k12.tr</t>
  </si>
  <si>
    <t>703484@meb.k12.tr</t>
  </si>
  <si>
    <t>703490@meb.k12.tr</t>
  </si>
  <si>
    <t>703499@meb.k12.tr</t>
  </si>
  <si>
    <t>703503@meb.k12.tr</t>
  </si>
  <si>
    <t>makifersoy68@hotmail.com</t>
  </si>
  <si>
    <t>703519@meb.k12.tr</t>
  </si>
  <si>
    <t>703522@meb.k12.tr</t>
  </si>
  <si>
    <t>703674@meb.k12.tr</t>
  </si>
  <si>
    <t>703698@meb.k12.tr</t>
  </si>
  <si>
    <t>703702@meb.k12.tr</t>
  </si>
  <si>
    <t>703712@meb.k12.gov.tr</t>
  </si>
  <si>
    <t>703725@meb.k12.tr</t>
  </si>
  <si>
    <t>aksaraysryhn@hotmail.com</t>
  </si>
  <si>
    <t>703748@meb.k12.tr</t>
  </si>
  <si>
    <t>altinkaya6842@hotmail.com</t>
  </si>
  <si>
    <t>703779@meb.k12.tr</t>
  </si>
  <si>
    <t>703783@meb.k12.tr</t>
  </si>
  <si>
    <t>Gençosman Köyü İlkokulu No:2</t>
  </si>
  <si>
    <t>703794@meb.k12.tr</t>
  </si>
  <si>
    <t>703803@meb.k12.tr</t>
  </si>
  <si>
    <t>703809@meb.k12.tr</t>
  </si>
  <si>
    <t>703820@meb.k12.tr</t>
  </si>
  <si>
    <t>703831@meb.k12.tr</t>
  </si>
  <si>
    <t>703841@meb.k12.tr</t>
  </si>
  <si>
    <t>703852@meb.k12.tr</t>
  </si>
  <si>
    <t>703870@meb.k12.tr</t>
  </si>
  <si>
    <t>703882@meb.k12.tr</t>
  </si>
  <si>
    <t>703894@meb.k12.tr</t>
  </si>
  <si>
    <t>703937@meb.k12.tr</t>
  </si>
  <si>
    <t>703946@meb.k12.tr</t>
  </si>
  <si>
    <t>703961@meb.k12.tr</t>
  </si>
  <si>
    <t>akcakentgidiris@hotmail.com.tr</t>
  </si>
  <si>
    <t>704040@meb.k12.tr</t>
  </si>
  <si>
    <t>704096@meb.k12.tr</t>
  </si>
  <si>
    <t>704111@meb.k12.tr</t>
  </si>
  <si>
    <t>704119@meb.k12.tr</t>
  </si>
  <si>
    <t>704126@meb.k12.tr</t>
  </si>
  <si>
    <t>704131@meb.k12.tr</t>
  </si>
  <si>
    <t>704136@meb.k12.tr</t>
  </si>
  <si>
    <t>yenikent_akhan_ioo@mynet.com</t>
  </si>
  <si>
    <t>704155@meb.k12.tr</t>
  </si>
  <si>
    <t>704180@meb.k12.tr</t>
  </si>
  <si>
    <t>704187@meb.k12.tr</t>
  </si>
  <si>
    <t>704191@meb.k12.tr</t>
  </si>
  <si>
    <t>704212@meb.k12.tr</t>
  </si>
  <si>
    <t>704222@meb.k12.tr</t>
  </si>
  <si>
    <t>704298@meb.k12.tr</t>
  </si>
  <si>
    <t>704307@meb.k12.tr</t>
  </si>
  <si>
    <t>704318@meb.k12.tr</t>
  </si>
  <si>
    <t>704329@meb.k12.tr</t>
  </si>
  <si>
    <t>704340@meb.k12.tr</t>
  </si>
  <si>
    <t>704352@meb.k12.tr</t>
  </si>
  <si>
    <t>704364@meb.k12.tr</t>
  </si>
  <si>
    <t>cimeliioo68@otmail.com</t>
  </si>
  <si>
    <t>colaknebi@hotmail.com</t>
  </si>
  <si>
    <t>704409@meb.k12.tr</t>
  </si>
  <si>
    <t>704422@meb.k12.tr</t>
  </si>
  <si>
    <t>fatmausagi@hotmail.com</t>
  </si>
  <si>
    <t>goksuguzel68@hotmail.com</t>
  </si>
  <si>
    <t>704487@meb.k12.tr</t>
  </si>
  <si>
    <t>704500@meb.k12.tr</t>
  </si>
  <si>
    <t>704509@meb.k12.tr</t>
  </si>
  <si>
    <t>704751@meb.k12.tr</t>
  </si>
  <si>
    <t>704780@meb.k12.tr</t>
  </si>
  <si>
    <t>704789@meb.k12.tr</t>
  </si>
  <si>
    <t>704803@meb.k12.tr</t>
  </si>
  <si>
    <t>704820@meb.k12.tr</t>
  </si>
  <si>
    <t>704832@meb.k12.tr</t>
  </si>
  <si>
    <t>704839@meb.k12.tr</t>
  </si>
  <si>
    <t>704853@meb.k12.tr</t>
  </si>
  <si>
    <t>705460@meb.k12.tr</t>
  </si>
  <si>
    <t>705462@meb.k12.tr</t>
  </si>
  <si>
    <t>705465@meb.k12.tr</t>
  </si>
  <si>
    <t>705469@meb.k12.tr</t>
  </si>
  <si>
    <t>705471@meb.k12.tr</t>
  </si>
  <si>
    <t>705474@meb.k12.tr</t>
  </si>
  <si>
    <t>706110@meb.k12.tr</t>
  </si>
  <si>
    <t>707405@meb.k12.tr</t>
  </si>
  <si>
    <t>tobbilkrok_68@hotmail.com</t>
  </si>
  <si>
    <t>707493@meb.k12.tr</t>
  </si>
  <si>
    <t>707527@meb.k12.tr</t>
  </si>
  <si>
    <t>707556@meb.k12.tr</t>
  </si>
  <si>
    <t>707825@meb.k12.tr</t>
  </si>
  <si>
    <t>707851@meb.k12.tr</t>
  </si>
  <si>
    <t>709416@meb.k12.tr</t>
  </si>
  <si>
    <t>709438@meb.k12.tr</t>
  </si>
  <si>
    <t>709448@meb.k12.tr</t>
  </si>
  <si>
    <t>709469@meb.k12.tr</t>
  </si>
  <si>
    <t>709485@meb.k12.tr</t>
  </si>
  <si>
    <t>709508@meb.k12.tr</t>
  </si>
  <si>
    <t>709521@meb.k12.tr</t>
  </si>
  <si>
    <t>709537@meb.k12.tr</t>
  </si>
  <si>
    <t>709549@meb.k12.tr</t>
  </si>
  <si>
    <t>709562@meb.k12.tr</t>
  </si>
  <si>
    <t>armutluokulu@hotmail.com</t>
  </si>
  <si>
    <t>709597@meb.k12.tr</t>
  </si>
  <si>
    <t>709624@meb.k12.tr</t>
  </si>
  <si>
    <t>709636@mebk12.tr</t>
  </si>
  <si>
    <t>709645@meb.k12.tr</t>
  </si>
  <si>
    <t>709652@meb.k12.tr</t>
  </si>
  <si>
    <t>748425@meb.k12.tr</t>
  </si>
  <si>
    <t>757671@meb.k12.tr</t>
  </si>
  <si>
    <t>757728@meb.k12.tr</t>
  </si>
  <si>
    <t>757811@meb.k12.tr</t>
  </si>
  <si>
    <t>758866@meb.k12.tr</t>
  </si>
  <si>
    <t>759426@meb.k12.tr</t>
  </si>
  <si>
    <t>hasandagiilkogretim68@hotmail.com</t>
  </si>
  <si>
    <t>kzeynepdemirio68@hotmail.com</t>
  </si>
  <si>
    <t>703529@meb.k12.tr</t>
  </si>
  <si>
    <t>703534@meb.k12.tr</t>
  </si>
  <si>
    <t>703539@meb.k12.tr</t>
  </si>
  <si>
    <t>pirimehmetpasa@hotmail.com</t>
  </si>
  <si>
    <t>703544@meb.k12.tr</t>
  </si>
  <si>
    <t>703556@meb.k12.tr</t>
  </si>
  <si>
    <t>704868@meb.k12.tr</t>
  </si>
  <si>
    <t>704882@meb.k12.tr</t>
  </si>
  <si>
    <t>704898@meb.k12.tr</t>
  </si>
  <si>
    <t>704911@meb.k12.tr</t>
  </si>
  <si>
    <t>704920@meb.k12.tr</t>
  </si>
  <si>
    <t>706162@meb.k12.tr</t>
  </si>
  <si>
    <t>altınkaya6842@hotmail.com</t>
  </si>
  <si>
    <t>707234@meb.k12.tr</t>
  </si>
  <si>
    <t>707246@meb.k12.gov.tr</t>
  </si>
  <si>
    <t>helvadereataturk@hotmail.com</t>
  </si>
  <si>
    <t>707305@meb.k12.tr</t>
  </si>
  <si>
    <t>707330@meb.k12.tr</t>
  </si>
  <si>
    <t>707397@meb.k12.tr</t>
  </si>
  <si>
    <t>707426@meb.k12.tr</t>
  </si>
  <si>
    <t>707444@meb.k12.tr</t>
  </si>
  <si>
    <t>707468@meb.k12.tr</t>
  </si>
  <si>
    <t>707472@meb.k12.tr</t>
  </si>
  <si>
    <t>707484@meb.k12.tr</t>
  </si>
  <si>
    <t>mustafayazici68@hotmail.com</t>
  </si>
  <si>
    <t>707551@meb.k12.tr</t>
  </si>
  <si>
    <t>707568@meb.k.12.tr</t>
  </si>
  <si>
    <t>707829@meb.k12.tr</t>
  </si>
  <si>
    <t>707863@meb.k12.tr</t>
  </si>
  <si>
    <t>707877@meb.k12.tr</t>
  </si>
  <si>
    <t>707887@meb.k12.tr</t>
  </si>
  <si>
    <t>707898@meb.k12.tr</t>
  </si>
  <si>
    <t>707907@meb.k12.tr</t>
  </si>
  <si>
    <t>707926@meb.k12.tr</t>
  </si>
  <si>
    <t>708377@meb.k12.tr</t>
  </si>
  <si>
    <t>709411@meb.k12.tr</t>
  </si>
  <si>
    <t>709422@meb.k12.tr</t>
  </si>
  <si>
    <t>709428@meb.k12.tr</t>
  </si>
  <si>
    <t>709443@meb.k12.tr</t>
  </si>
  <si>
    <t>709454@meb.k12.tr</t>
  </si>
  <si>
    <t>709481@meb.k12.tr</t>
  </si>
  <si>
    <t>709515@meb.k12.tr</t>
  </si>
  <si>
    <t>709528@meb.k12.tr</t>
  </si>
  <si>
    <t>709542@meb.k12.tr</t>
  </si>
  <si>
    <t>709585@meb.k12.tr</t>
  </si>
  <si>
    <t>709612@meb.k12.tr</t>
  </si>
  <si>
    <t>709632@meb.k12.tr</t>
  </si>
  <si>
    <t>709639@meb.k12.tr</t>
  </si>
  <si>
    <t>709648@meb.k12.tr</t>
  </si>
  <si>
    <t>709659@meb.k12.tr</t>
  </si>
  <si>
    <t>709663@meb.gov.tr</t>
  </si>
  <si>
    <t>709678@meb.k12.tr</t>
  </si>
  <si>
    <t>709687@meb.k12.tr</t>
  </si>
  <si>
    <t>709694@meb.k12.tr</t>
  </si>
  <si>
    <t>709698@meb.k12.tr</t>
  </si>
  <si>
    <t>709700@meb.k12.tr</t>
  </si>
  <si>
    <t>709703@meb.k12.tr</t>
  </si>
  <si>
    <t>757727@meb.k12.tr</t>
  </si>
  <si>
    <t>760490@meb.k12.tr</t>
  </si>
  <si>
    <t>747916@meb.k12.tr</t>
  </si>
  <si>
    <t>ortakoyogretmenevi@mynet.com</t>
  </si>
  <si>
    <t>373342@meb.k12.tr</t>
  </si>
  <si>
    <t>726568@meb.k12.tr</t>
  </si>
  <si>
    <t>190665@meb.k12.tr</t>
  </si>
  <si>
    <t>751649@meb.k12.tr</t>
  </si>
  <si>
    <t>balcilisesi09@gmail.com</t>
  </si>
  <si>
    <t>ortakoyatlmetem@gmail.com</t>
  </si>
  <si>
    <t>963265@meb.k12.tr</t>
  </si>
  <si>
    <t>ortakoy68@meb.gov.tr</t>
  </si>
  <si>
    <t>751127@meb.k12.tr</t>
  </si>
  <si>
    <t>757887@meb.k12.tr</t>
  </si>
  <si>
    <t>964347@meb.k12.tr</t>
  </si>
  <si>
    <t>yunusemreanaokulu68@hotmail.com</t>
  </si>
  <si>
    <t>726320@meb.k12.tr</t>
  </si>
  <si>
    <t>istiklal.1995@gmail.com</t>
  </si>
  <si>
    <t>726335@meb.k12.tr</t>
  </si>
  <si>
    <t>241799@meb.k12.tr</t>
  </si>
  <si>
    <t>devedamiilkogretimokulu@gmail.com</t>
  </si>
  <si>
    <t>726355@meb.k12.tr</t>
  </si>
  <si>
    <t>726360@meb.k12.tr</t>
  </si>
  <si>
    <t>726363@meb.k12.tr</t>
  </si>
  <si>
    <t>serkor1978@mynet.com</t>
  </si>
  <si>
    <t>seksenusagiio@gmail.com</t>
  </si>
  <si>
    <t>yildirimlarioo@gmail.com</t>
  </si>
  <si>
    <t>726577@meb.k12.tr</t>
  </si>
  <si>
    <t>726580@meb.k12.tr</t>
  </si>
  <si>
    <t>726590@meb.k12.tr</t>
  </si>
  <si>
    <t>726603@meb.k12.tr</t>
  </si>
  <si>
    <t>726613@meb.k12.tr</t>
  </si>
  <si>
    <t>haciibrahimusagi@gmail.com</t>
  </si>
  <si>
    <t>726632@meb.k12.tr</t>
  </si>
  <si>
    <t>726638@meb.k12.tr</t>
  </si>
  <si>
    <t>460239@meb.k12.tr</t>
  </si>
  <si>
    <t>akpinarioo1946@gmail.com</t>
  </si>
  <si>
    <t>slymnklc1995@gmail.com</t>
  </si>
  <si>
    <t>ortakoyosmanapacik1@gmail.com</t>
  </si>
  <si>
    <t>cumali0168@gmail.com</t>
  </si>
  <si>
    <t>726330@meb.k12.tr</t>
  </si>
  <si>
    <t>726572@meb.k12.tr</t>
  </si>
  <si>
    <t>726575@meb.k12.tr</t>
  </si>
  <si>
    <t>726596@meb.k12.tr</t>
  </si>
  <si>
    <t>726609@meb.k12.tr</t>
  </si>
  <si>
    <t>72662@meb.k12.tr</t>
  </si>
  <si>
    <t>764672@meb.k12.tr</t>
  </si>
  <si>
    <t>270503@meb.k12.tr</t>
  </si>
  <si>
    <t>751648@meb.k12.tr</t>
  </si>
  <si>
    <t>sariyahsi68@meb.gov.tr</t>
  </si>
  <si>
    <t>966119@meb.k12.tr</t>
  </si>
  <si>
    <t>726197@meb.k12.tr</t>
  </si>
  <si>
    <t>726199@meb.k12.tr</t>
  </si>
  <si>
    <t>OZELSEMALİSELERİİ@HOTMAİL.COM</t>
  </si>
  <si>
    <t>metropolkoleji@hotmail.om</t>
  </si>
  <si>
    <t>OZELSEMALİSELERİ@HOTMAİL.COM</t>
  </si>
  <si>
    <t>metropolkoleji@hotmail.com</t>
  </si>
  <si>
    <t>aksarayhizir@gmail.com</t>
  </si>
  <si>
    <t>aksarayselcuklutemellisesi@hotmail.com</t>
  </si>
  <si>
    <t>salimicli@mynet.com</t>
  </si>
  <si>
    <t>cananahmet@msn.com</t>
  </si>
  <si>
    <t>ozelsemakoleji@hotmail.com</t>
  </si>
  <si>
    <t>laleokullari@gmail.com</t>
  </si>
  <si>
    <t>av.alkanfatih@gmail.com</t>
  </si>
  <si>
    <t>Şeyh Hamit Mah. 3307 Sk. No: 1 İç Kapı No: 1 Merkez/ Aksaray</t>
  </si>
  <si>
    <t>E-90 Karayolu Yeni Terminal Yanı /Aksaray</t>
  </si>
  <si>
    <t>Hacılar Harmanı Mah. Yeni Müze Yanı E90 Karayolu Üzeri No:1 Aksaray</t>
  </si>
  <si>
    <t>Kırımini Köyü No: 99</t>
  </si>
  <si>
    <t>Plevne Mah. Ş.Koçhisar Cad. No: 4</t>
  </si>
  <si>
    <t xml:space="preserve">Hasas Mah. 8 / Cumhuriyet Bul. Öğrt.Evi Blok No: 139 İç Kapı No: 1 </t>
  </si>
  <si>
    <t xml:space="preserve">Dere Mah. 45 / Necip Fazıl Kısakürek Cad. No: 1 İç Kapı No: 1 </t>
  </si>
  <si>
    <t xml:space="preserve">Cumhuriyet Mah. 7553 Sk. Okul Sitesi No: 15 İç Kapı No: 1 </t>
  </si>
  <si>
    <t xml:space="preserve">Aratol Bahçeli Mah. 157 / Ahmet Davutoğlu Bul. No: 156 </t>
  </si>
  <si>
    <t xml:space="preserve">Coğlaki Mah. 1200 / İmam Hatip Lise Sk. No: 19 İç Kapı No: 1 </t>
  </si>
  <si>
    <t xml:space="preserve">Kılıçaslan Mah. 1351 Sk. No: 18 İç Kapı No: 1 </t>
  </si>
  <si>
    <t xml:space="preserve">Sultanhanı Beldesi Zafer Mah. Eski Pazar Sk. No: 1 </t>
  </si>
  <si>
    <t xml:space="preserve">Meydan Mah. 953 Sk. No: 10 İç Kapı No: 1 </t>
  </si>
  <si>
    <t xml:space="preserve">Yenikent Beldesi Zafer Mah. Karanfil Sk. No: 1 </t>
  </si>
  <si>
    <t xml:space="preserve">Sanayi Mah. 94 / Zafer Cad. No: 3-1 İç Kapı No: 1 </t>
  </si>
  <si>
    <t xml:space="preserve">Ereğlikapı Mah. 57 / Ziraat Cad. Uygulamalı Otel Blok No: 12 İç Kapı No: 1 </t>
  </si>
  <si>
    <t xml:space="preserve">Yeşilova Beldesi Köseli Mah. Hürriyet Cad. No: 1 </t>
  </si>
  <si>
    <t xml:space="preserve">Taşpınar Beldesi Erenler Mah. Dikmen Sk. No: 38/1 </t>
  </si>
  <si>
    <t xml:space="preserve">Altınkaya Köyü Birlik Mevkii Mehmet Altınsoy Sk. Tedaş Trafo Binası Sitesi No: 6 </t>
  </si>
  <si>
    <t xml:space="preserve">Bahçeli Mah. 3718 Sk. No: 2 İç Kapı No: A </t>
  </si>
  <si>
    <t xml:space="preserve">Zafer Mah. 26 Cad. No: 22 İç Kapı No: 1 </t>
  </si>
  <si>
    <t xml:space="preserve">Fatih Mah. 4162 Sk. No: 4 İç Kapı No: 1 </t>
  </si>
  <si>
    <t xml:space="preserve">Büyük Bölcek Mah. 2406 Sk. No: 9 İç Kapı No: 1 </t>
  </si>
  <si>
    <t xml:space="preserve">İstiklal Mah. 6 / Alpaslan Türkeş Bul. No: 150 İç Kapı No: 1 </t>
  </si>
  <si>
    <t xml:space="preserve">Sultanhanı Beldesi Zafer Mah. Alaaddin Keykubat Cad. No: 26 </t>
  </si>
  <si>
    <t xml:space="preserve">Fatih Mah. 57 / Ziraat Cad. No: 31 İç Kapı No: 1 </t>
  </si>
  <si>
    <t xml:space="preserve">Çiftlik Mah. 6463 Sk. No: 1 İç Kapı No: 1 </t>
  </si>
  <si>
    <t xml:space="preserve">Yunus Emre Mah. 7043 Sk. Yurt Sitesi No: 3-1 İç Kapı No: 1 </t>
  </si>
  <si>
    <t xml:space="preserve">İstiklal Mah. 4200 Sk. Okul Blok No: 11 İç Kapı No: 1 </t>
  </si>
  <si>
    <t xml:space="preserve">Hacılar Harmanı Mah. 49 / Selçuk Cad. No: 2 İç Kapı No: 1 </t>
  </si>
  <si>
    <t xml:space="preserve">Mehmet Akif Ersoy Mah. 5329 Sk. No: 16 İç Kapı No: 1 </t>
  </si>
  <si>
    <t xml:space="preserve">Aratol Bahçeli Mah. 158 / Kule Cad. No: 82 </t>
  </si>
  <si>
    <t xml:space="preserve">Hamidiye Mah. 766 Sk. No: 3 İç Kapı No: 1 </t>
  </si>
  <si>
    <t xml:space="preserve">Aratol Bahçeli Mah. 157 / Ahmet Davutoğlu Bul. No: 132-4 İç Kapı No: 1 </t>
  </si>
  <si>
    <t xml:space="preserve">Kılıçaslan Mah. 1316 / Camii Sk. No: 5 İç Kapı No: 1 </t>
  </si>
  <si>
    <t xml:space="preserve">Selçuklu Mah. 5534 Sk. No: 1 İç Kapı No: 1 </t>
  </si>
  <si>
    <t xml:space="preserve">Pınar Mah. 4007 Sk. No: 29 İç Kapı No: 1 </t>
  </si>
  <si>
    <t xml:space="preserve">İstiklal Mah. 4201 Sk. No: 5 İç Kapı No: 1 </t>
  </si>
  <si>
    <t xml:space="preserve">Küçük Bölcek Mah. 2626 Sk. No: 6 İç Kapı No: 1 </t>
  </si>
  <si>
    <t xml:space="preserve">Hacılar Harmanı Mah. 5706 Sk. No: 11 İç Kapı No: 1 </t>
  </si>
  <si>
    <t xml:space="preserve">Yunus Emre Mah. 7074 Sk. No: 4 </t>
  </si>
  <si>
    <t xml:space="preserve">Fatih Mah. 4135 Sk. No: 2 İç Kapı No: 1 </t>
  </si>
  <si>
    <t xml:space="preserve">Laleli Mah. 4417 Sk. No: 64 İç Kapı No: 1 </t>
  </si>
  <si>
    <t xml:space="preserve">Şamlı Mah. 3009 Sk. Ana Okul Blok No: 4 İç Kapı No: 1 </t>
  </si>
  <si>
    <t xml:space="preserve">Sultanhanı Beldesi İstikamet Mah. Kenan Yusuf Sk. No: 5 </t>
  </si>
  <si>
    <t xml:space="preserve">Paşacık Mah. 1657 Sk. Ana Okulu Sitesi No: 17 İç Kapı No: 1 </t>
  </si>
  <si>
    <t xml:space="preserve">Coğlaki Mah. 1207 Sk. No: 1 İç Kapı No: 1 </t>
  </si>
  <si>
    <t xml:space="preserve">Küçük Bölcek Mah. 36 / Küçük Bölcek Cad. No: 3 İç Kapı No: 1 </t>
  </si>
  <si>
    <t xml:space="preserve">Cumhuriyet Mah. 7514 Sk. İ.Ö.Okulı Blok No: 6 İç Kapı No: 1 </t>
  </si>
  <si>
    <t xml:space="preserve">Zafer Mah. 6835 Sk. No: 23 </t>
  </si>
  <si>
    <t xml:space="preserve">Yenimahalle Mah. 7814 Sk. No: 10 İç Kapı No: 1 </t>
  </si>
  <si>
    <t xml:space="preserve">Büyük Bölcek Mah. 34 / Şair Kuddusi Cad. No: 26 İç Kapı No: 1 </t>
  </si>
  <si>
    <t xml:space="preserve">Kurtuluş Mah. 3861 Sk. No: 1 İç Kapı No: 1 </t>
  </si>
  <si>
    <t xml:space="preserve">Çerdiğin Mah. 1050 Sk. No: 1 İç Kapı No: 1 </t>
  </si>
  <si>
    <t xml:space="preserve">Taşpazar Mah. 43 / Ankara Cad. No: 19 İç Kapı No: 1 </t>
  </si>
  <si>
    <t xml:space="preserve">Ereğlikapı Mah. 1456 Sk. No: 11 İç Kapı No: 1 </t>
  </si>
  <si>
    <t xml:space="preserve">Ereğlikapı Mah. 9 / Selçuk Bul. Soğukpınar Sitesi 2 Giriş Blok No: 99-1 İç Kapı No: 1 </t>
  </si>
  <si>
    <t xml:space="preserve">Yavuz Sultan Selim Mah. 5023 Sk. No: 10 İç Kapı No: 1 </t>
  </si>
  <si>
    <t xml:space="preserve">Gözlükuyu Köyü No: 43a İç Kapı No: A </t>
  </si>
  <si>
    <t xml:space="preserve">Helvadere Beldesi Aydınlar Mah. Yurtseven Sk. No: 3a İç Kapı No: A </t>
  </si>
  <si>
    <t xml:space="preserve">Koçpınar Köyü No: 405 </t>
  </si>
  <si>
    <t xml:space="preserve">Alayhanı Köyü No: 75 İç Kapı No: 1 </t>
  </si>
  <si>
    <t xml:space="preserve">Çavdarlılar Köyü No: 150 İç Kapı No: 1 </t>
  </si>
  <si>
    <t xml:space="preserve">Çekiçler Köyü No: 125 İç Kapı No: 1 </t>
  </si>
  <si>
    <t xml:space="preserve">Gökçe Köyü No: 2d İç Kapı No: D </t>
  </si>
  <si>
    <t xml:space="preserve">Gücünkaya Köyü No: 1 </t>
  </si>
  <si>
    <t xml:space="preserve">Karacaören Köyü No: 1 </t>
  </si>
  <si>
    <t xml:space="preserve">Karaören Köyü Atatürk Mevkii No: 295/1 İç Kapı No: 1 </t>
  </si>
  <si>
    <t xml:space="preserve">Taşpınar Beldesi Erenler Mah. Şht.Yücel Demirtaş Sk. No: 5 </t>
  </si>
  <si>
    <t xml:space="preserve">Tatlıca Köyü Sanayi Caddesi Yayla Evleri No: 60 </t>
  </si>
  <si>
    <t xml:space="preserve">Yalnızceviz Köyü No: 53 </t>
  </si>
  <si>
    <t xml:space="preserve">Yenipınar Köyü No: 4 İç Kapı No: A </t>
  </si>
  <si>
    <t xml:space="preserve">Akçakent Köyü Yenikent Mevkii Gidiriş Sk. No: 90 </t>
  </si>
  <si>
    <t xml:space="preserve">Bağlıkaya Beldesi Boğaziçi Mah. Okul Küme Evleri No: 2 </t>
  </si>
  <si>
    <t xml:space="preserve">Sağlık Beldesi Fatih Mah. 23 Nisan Cad. No: 55 İç Kapı No: A </t>
  </si>
  <si>
    <t xml:space="preserve">Helvadere Beldesi Kirazlı Mah. Afetevleri Sk. No: 18 </t>
  </si>
  <si>
    <t xml:space="preserve">Yeşilova Beldesi Parabaşlı Mah. Ragıp Arıkan Sk. No: 10 </t>
  </si>
  <si>
    <t xml:space="preserve">Yeşilova Beldesi Alasakallı Mah. Zafer Sk. No: 16 </t>
  </si>
  <si>
    <t xml:space="preserve">Yeşiltepe Beldesi Zafer Mah. Fatih Sultan Mehmet Cad. No: 32 </t>
  </si>
  <si>
    <t xml:space="preserve">Yenikent Beldesi Gazi Mah. Akhan Yaylası Küme Evleri No: 70 </t>
  </si>
  <si>
    <t xml:space="preserve">Yenikent Beldesi Gazi Mah. Fatih Cad. No: 104 </t>
  </si>
  <si>
    <t xml:space="preserve">Yenikent Beldesi İstiklal Mah. Yavuz Selim Cad. No: 94 </t>
  </si>
  <si>
    <t xml:space="preserve">Sultanhanı Beldesi İstikamet Mah. Atatürk Cad. No: 6a </t>
  </si>
  <si>
    <t xml:space="preserve">Sultanhanı Beldesi Gazi Mah. Kırkoba Küme Evleri No: 2 </t>
  </si>
  <si>
    <t xml:space="preserve">Sultanhanı Beldesi Türkistan Mah. Sanayi Cad. No: 33 </t>
  </si>
  <si>
    <t xml:space="preserve">Bağlı Köyü No: 9 </t>
  </si>
  <si>
    <t xml:space="preserve">Baymış Köyü No: 74a İç Kapı No: A </t>
  </si>
  <si>
    <t xml:space="preserve">Bebek Köyü No: 96/1 İç Kapı No: 1 </t>
  </si>
  <si>
    <t xml:space="preserve">Borucu Köyü No: 126 </t>
  </si>
  <si>
    <t xml:space="preserve">Bozcatepe Köyü No: 53 </t>
  </si>
  <si>
    <t xml:space="preserve">Cankıllı Köyü No: 1 </t>
  </si>
  <si>
    <t xml:space="preserve">Çağlayan Köyü No: 58 </t>
  </si>
  <si>
    <t xml:space="preserve">Çimeliyeni Köyü No: 93 </t>
  </si>
  <si>
    <t xml:space="preserve">Çolaknebi Köyü No: 1 </t>
  </si>
  <si>
    <t xml:space="preserve">Darıhüyük Köyü No: 1 </t>
  </si>
  <si>
    <t xml:space="preserve">Ekecikgödeler Köyü No: 11a İç Kapı No: A </t>
  </si>
  <si>
    <t xml:space="preserve">Fatmauşağı Köyü No: 1 </t>
  </si>
  <si>
    <t xml:space="preserve">Göksügüzel Köyü No: 1a İç Kapı No: A </t>
  </si>
  <si>
    <t xml:space="preserve">Hatipoğlutolu Köyü No: 82 </t>
  </si>
  <si>
    <t xml:space="preserve">İncesu Köyü Karşıyaka Mevkii Şht.Muhsin Tuğrul Sk. No: 1 </t>
  </si>
  <si>
    <t xml:space="preserve">Karakuyu Köyü No: 50 </t>
  </si>
  <si>
    <t xml:space="preserve">Kazıcık Köyü No: 1 </t>
  </si>
  <si>
    <t xml:space="preserve">Küçükpörnekler Köyü No: 37 </t>
  </si>
  <si>
    <t xml:space="preserve">Sapmaz Köyü No: 1a İç Kapı No: A </t>
  </si>
  <si>
    <t xml:space="preserve">Sarıağıl Köyü No: 60 </t>
  </si>
  <si>
    <t xml:space="preserve">Seleciköse Köyü No: 9a İç Kapı No: A </t>
  </si>
  <si>
    <t xml:space="preserve">Taptuk Emre Köyü No: 1 </t>
  </si>
  <si>
    <t xml:space="preserve">Yağan Köyü No: 35 </t>
  </si>
  <si>
    <t xml:space="preserve">Yalman Köyü No: 93 İç Kapı No: 1 </t>
  </si>
  <si>
    <t xml:space="preserve">Yanyurt Köyü No: 1a İç Kapı No: A </t>
  </si>
  <si>
    <t xml:space="preserve">Yapılcan Köyü No: 10a İç Kapı No: A </t>
  </si>
  <si>
    <t xml:space="preserve">Sanayi Mah. 2071 Sk. No: 4 </t>
  </si>
  <si>
    <t xml:space="preserve">Kırımlı Mah. 144 / Sanayi Cad. No: 16 </t>
  </si>
  <si>
    <t xml:space="preserve">Yunus Emre Mah. 130 Cad. Tahsis Sitesi 130 Cad.No:2a Blok No: 1a İç Kapı No: A </t>
  </si>
  <si>
    <t xml:space="preserve">Laleli Mah. 4353 Sk. No: 30/1 </t>
  </si>
  <si>
    <t xml:space="preserve">Yavuz Sultan Selim Mah. 5202 Sk. No: 19 </t>
  </si>
  <si>
    <t xml:space="preserve">Pınar Mah. 4015 Sk. No: 28 İç Kapı No: 1 </t>
  </si>
  <si>
    <t xml:space="preserve">Selçuklu Mah. 5537 Sk. No: 3 İç Kapı No: 1 </t>
  </si>
  <si>
    <t xml:space="preserve">Tacin Mah. 1870 / 1 Nolu Makas Sokak Sk. No: 7 İç Kapı No: 2 </t>
  </si>
  <si>
    <t xml:space="preserve">Somuncu Baba Mah. 6013 Sk. No: 2 İç Kapı No: 1 </t>
  </si>
  <si>
    <t xml:space="preserve">İstiklal Mah. 4200 Sk. 23 Nisan İ.Ö.Okulu Blok No: 5 İç Kapı No: 1 </t>
  </si>
  <si>
    <t xml:space="preserve">Yeşiltömek Köyü No: 1 </t>
  </si>
  <si>
    <t xml:space="preserve">Hırkatol Köyü 1.Küme Mevkii No: 56 İç Kapı No: A </t>
  </si>
  <si>
    <t xml:space="preserve">Dikmen Köyü No: 1 </t>
  </si>
  <si>
    <t xml:space="preserve">Nurgöz Köyü No: 1 </t>
  </si>
  <si>
    <t xml:space="preserve">Akhisar Köyü No: 210 </t>
  </si>
  <si>
    <t xml:space="preserve">Karataş Köyü No: 33 </t>
  </si>
  <si>
    <t xml:space="preserve">Kalebalta Köyü No: 95 </t>
  </si>
  <si>
    <t xml:space="preserve">Büyükpörnekler Köyü No: 82 İç Kapı No: 1 </t>
  </si>
  <si>
    <t xml:space="preserve">Akin Köyü No: 67 </t>
  </si>
  <si>
    <t xml:space="preserve">Sultanhanı Beldesi Selçuk Mah. Yunus Emre Cad. No: 48 </t>
  </si>
  <si>
    <t xml:space="preserve">Sultanhanı Beldesi Cumhuriyet Mah. Çınar Sk. No: 32-1 </t>
  </si>
  <si>
    <t xml:space="preserve">Sağlık Beldesi Divanoğlu Mah. 4856 Nolu Sk. No: 2 İç Kapı No: 1 </t>
  </si>
  <si>
    <t xml:space="preserve">İstiklal Mah. 11 / Hürriyet Bul. No: 116-1 İç Kapı No: 1 </t>
  </si>
  <si>
    <t xml:space="preserve">Şeyhhamit Mah. 3307 Sk. No: 1 İç Kapı No: 1 </t>
  </si>
  <si>
    <t xml:space="preserve">Küçük Bölcek Mah. 2617 Sk. Okul Blok No: 1 İç Kapı No: 1 </t>
  </si>
  <si>
    <t xml:space="preserve">Cumhuriyet Mah. 7553 Sk. Okul Sitesi No: 11 İç Kapı No: 1 </t>
  </si>
  <si>
    <t xml:space="preserve">Yeşilova Beldesi Köseli Mah. Kurtuluş Sk. No: 18 </t>
  </si>
  <si>
    <t xml:space="preserve">Cumhuriyet Mah. 7531 Sk. Okul Sitesi No: 2 İç Kapı No: 1 </t>
  </si>
  <si>
    <t xml:space="preserve">Büyük Bölcek Mah. 2428 Sk. Okul Blok No: 3 </t>
  </si>
  <si>
    <t xml:space="preserve">Paşacık Mah. 1644 Sk. Okul Sitesi No: 12 </t>
  </si>
  <si>
    <t xml:space="preserve">Mehmet Akif Ersoy Mah. 5386 Sk. No: 1 İç Kapı No: 1 </t>
  </si>
  <si>
    <t xml:space="preserve">Bağlıkaya Beldesi Çimeli Mah. Çalışkan Küme Evleri No: 4 </t>
  </si>
  <si>
    <t xml:space="preserve">Sağlık Beldesi Yenimahalle Mah. Bulut Sk. No: 2 İç Kapı No: 1 </t>
  </si>
  <si>
    <t xml:space="preserve">Yeşiltepe Beldesi Fatih Mah. Şehit Mehmet Uz Cad. No: 1 </t>
  </si>
  <si>
    <t xml:space="preserve">Yenikent Beldesi Zafer Mah. Mimar Sinan Cad. No: 76 </t>
  </si>
  <si>
    <t xml:space="preserve">Kutlu Köyü Atatürk Mevkii Aksaray Sk. No: 51 İç Kapı No: 1 </t>
  </si>
  <si>
    <t xml:space="preserve">Gözlükuyu Köyü No: 43 </t>
  </si>
  <si>
    <t xml:space="preserve">Alayhanı Köyü No: 1 İç Kapı No: 1 </t>
  </si>
  <si>
    <t xml:space="preserve">Laleli Mah. 4353 Sk. No: 30 İç Kapı No: 1 </t>
  </si>
  <si>
    <t xml:space="preserve">Çekiçler Köyü No: 1a İç Kapı No: A </t>
  </si>
  <si>
    <t xml:space="preserve">Çavdarlılar Köyü No: 93 </t>
  </si>
  <si>
    <t xml:space="preserve">Gençosman Köyü No: 9 </t>
  </si>
  <si>
    <t xml:space="preserve">Coğlaki Mah. 1202 Sk. No: 6 İç Kapı No: 1 </t>
  </si>
  <si>
    <t xml:space="preserve">Tatlıca Köyü No: 53 İç Kapı No: 1 </t>
  </si>
  <si>
    <t xml:space="preserve">İncesu Köyü Akseki Mevkii Atatürk Sk. No: 1 </t>
  </si>
  <si>
    <t xml:space="preserve">Yenipınar Köyü No: 4 İç Kapı No: B </t>
  </si>
  <si>
    <t xml:space="preserve">Karacaören Köyü No: 49 </t>
  </si>
  <si>
    <t xml:space="preserve">Fatih Mah. 4107 Sk. No: 12 </t>
  </si>
  <si>
    <t xml:space="preserve">Hacılar Harmanı Mah. 49 / Selçuk Cad. No: 87a İç Kapı No: A </t>
  </si>
  <si>
    <t xml:space="preserve">Çiftlik Mah. 6502 / Şehit Ramazan Eroğlu Sk. Özürlü Bakım Mer. Sitesi No: 55 İç Kapı No: 1 </t>
  </si>
  <si>
    <t xml:space="preserve">Pamucak Mah. 35 / Büyük Bölcek Cad. No: 146 İç Kapı No: 1 </t>
  </si>
  <si>
    <t xml:space="preserve">Zincirli Mah. 42 / Vehbi Çorakçı Cad. No: 32a İç Kapı No: 1 </t>
  </si>
  <si>
    <t xml:space="preserve">Muhsin Çelebi Mah. 603 Sk. No: 2 İç Kapı No: 1 </t>
  </si>
  <si>
    <t xml:space="preserve">Taşpazar Mah. 43 / Ankara Cad. No: 5 İç Kapı No: 1 </t>
  </si>
  <si>
    <t xml:space="preserve">Hacıhasanlı Mah. 708 Sk. No: 8 İç Kapı No: 1 </t>
  </si>
  <si>
    <t xml:space="preserve">Küçük Bölcek Mah. 8 / Cumhuriyet Bul. No: 1-1 İç Kapı No: 1 </t>
  </si>
  <si>
    <t xml:space="preserve">Taşpazar Mah. 824 Sk. Düzgenler Apt Blok No: 8 İç Kapı No: 1 </t>
  </si>
  <si>
    <t xml:space="preserve">Çerdiğin Mah. 1050 Sk. No: 11 İç Kapı No: 1 </t>
  </si>
  <si>
    <t xml:space="preserve">İstiklal Mh. 4200 Sk Okul Apt. No:11-1 </t>
  </si>
  <si>
    <t xml:space="preserve">Hürriyet Mah. Koçaş Küme Evler No:1 Pk:68250 </t>
  </si>
  <si>
    <t xml:space="preserve">Zafer Mah. Karanfil Sokak No:2 Pk:68230 </t>
  </si>
  <si>
    <t xml:space="preserve">Yeşilçam Mah. Başak Sokak No:6/1 </t>
  </si>
  <si>
    <t xml:space="preserve">Akseki Mah. Şht.Çapan Turgut Sokak No:3 Pk:68170 </t>
  </si>
  <si>
    <t xml:space="preserve">Cumhuriyet Mah. Muradiye Cadde No:1 Pk:68100 </t>
  </si>
  <si>
    <t xml:space="preserve">Aratol Bahçeli Mah. 158 / Kule Cadde No:114 Pk:68200 </t>
  </si>
  <si>
    <t xml:space="preserve">Mehmet Akif Ersoy Mah. 5329. Sokak No:24 Pk:68100 </t>
  </si>
  <si>
    <t xml:space="preserve">Zafer Mah. 6835 Sok.No:23 </t>
  </si>
  <si>
    <t xml:space="preserve">Atatürk Mh. Bölükbaşlar Sk No:1- </t>
  </si>
  <si>
    <t xml:space="preserve">Bahçelievler Mh. Küme Evler Sk No:129-129 </t>
  </si>
  <si>
    <t xml:space="preserve">Hanobası Köyühanobası Sk No:1-A </t>
  </si>
  <si>
    <t xml:space="preserve">Yeni Mh. Alanya Sk No:19-A </t>
  </si>
  <si>
    <t xml:space="preserve">Kocatepe Mh. Meydan Sk No:1- </t>
  </si>
  <si>
    <t xml:space="preserve">Vatan Mh. Atatürk Sk No:1 A-A </t>
  </si>
  <si>
    <t xml:space="preserve">Fatih Mh. Ergenekon Sk No:1-A </t>
  </si>
  <si>
    <t xml:space="preserve">Fatih Mh. Atatürk Sk No:10 1-1 </t>
  </si>
  <si>
    <t xml:space="preserve">Hürriyet Mh. Hürriyet Sk No:7- </t>
  </si>
  <si>
    <t xml:space="preserve">Fatih Mh. 15 Nolu Sk No:1-A </t>
  </si>
  <si>
    <t xml:space="preserve">Aratol İstiklal Mah 162/Cumhuriyet Sok.No:24 D:A </t>
  </si>
  <si>
    <t xml:space="preserve">Cumhuriyet Mh. Vilayet Sk No:36-1 </t>
  </si>
  <si>
    <t xml:space="preserve">Akseki Mh. Atatürk Sk No:1- </t>
  </si>
  <si>
    <t xml:space="preserve">Genç Osman Mh. 1. Sk No:43-1 </t>
  </si>
  <si>
    <t xml:space="preserve">Yenikent Mh. İskan Evleri Sk No:1- </t>
  </si>
  <si>
    <t>Hashas Mah. 6659 Sokak Kanber Zeynep Demir Orta Okulu No: 16/1-</t>
  </si>
  <si>
    <t xml:space="preserve">Şeyhhamit Mh. 3325. Sk. No:4/1 68200 </t>
  </si>
  <si>
    <t xml:space="preserve">Kurtuluş Mh. Aksaray Sk No:10- </t>
  </si>
  <si>
    <t xml:space="preserve">Yeni Mh. Alanya Sk No:15-1 </t>
  </si>
  <si>
    <t xml:space="preserve">Hanobası Köyühanobası Sk No:1-B </t>
  </si>
  <si>
    <t xml:space="preserve">Fatih Mh. Fatih Sk No:1-A </t>
  </si>
  <si>
    <t xml:space="preserve">Cumhuriyet Mh. Vilayet Sk No:36-2 </t>
  </si>
  <si>
    <t xml:space="preserve">Vatan Mh. Atatürk Sk No:1- </t>
  </si>
  <si>
    <t xml:space="preserve">Yunus Emre Mh. 7074 Sk No:7 </t>
  </si>
  <si>
    <t xml:space="preserve">Çiftlik Mah. 1 / Recep Tayyip Erdoğan Bulvarı No:8 Pk:68200 </t>
  </si>
  <si>
    <t xml:space="preserve">Ereğlikapı Mah. 7 / Atatürk Bulvarı No:10 Pk:68100 </t>
  </si>
  <si>
    <t>Yeni Mah. Köy Hizmetleri Cad. No: 17</t>
  </si>
  <si>
    <t>Gümüştepe Mah. Sanatokulu Sk. No: 12 İç Kapı No: 1</t>
  </si>
  <si>
    <t>Zafer Mah. Sanayi 1 Nolu Sk. No: 17a İç Kapı No: A</t>
  </si>
  <si>
    <t>Gümüştepe Mah. Tuztaşı Sk. No: 22</t>
  </si>
  <si>
    <t>Zafer Mah. Merkez Camii Cad. No: 10</t>
  </si>
  <si>
    <t>Kale Mah. Sanayii Cad. No: 2</t>
  </si>
  <si>
    <t>Sarıağıl Köyü No: 64b İç Kapı No: B</t>
  </si>
  <si>
    <t>Kederli Köyü No: 99</t>
  </si>
  <si>
    <t>Yeni Mah. Mehmet Akif Ersoy Sk. No: 4</t>
  </si>
  <si>
    <t>Yurtsever Mah. Vali Emir Durmaz Sk. No: 9b İç Kapı No: B</t>
  </si>
  <si>
    <t>Yurtsever Mh. Vali Emir Durmaz Sk No:11-</t>
  </si>
  <si>
    <t>Şehit Rasim Bozkurt Mh. 10 Nolu Sk No:10-</t>
  </si>
  <si>
    <t>Merkez Mah. Aksaray Bul. Eskil Öğretmenevi Sitesi No: 50</t>
  </si>
  <si>
    <t>Merkez Mah. Aksaray Bul. No: 1 İç Kapı No: 2</t>
  </si>
  <si>
    <t>Merkez Mah. Muhsin Yazıcıoğlu Cad. No: 20a İç Kapı No: A</t>
  </si>
  <si>
    <t>Merkez Mah. Altınsoy Cad. No: 7</t>
  </si>
  <si>
    <t>Karşıyaka Mah. Akgöl Küme Evleri No: 61 İç Kapı No: 3</t>
  </si>
  <si>
    <t>Zafer Mah. Bilezikliler Küme Evleri No: 1</t>
  </si>
  <si>
    <t>Fatih Mah. Çokumlar Küme Evleri No: 20a İç Kapı No: A</t>
  </si>
  <si>
    <t>Yıldırım Mah. Büyük Gözlük Küme Evleri No: 39</t>
  </si>
  <si>
    <t>Merkez Mah. İkizce Küme Evleri No: 52</t>
  </si>
  <si>
    <t>Zafer Mah. Karayağmur Küme Evleri No: 1</t>
  </si>
  <si>
    <t>Cumhuriyet Mah. Koçlar Küme Evleri No: 103 İç Kapı No: 1</t>
  </si>
  <si>
    <t>Aydınlık Mah. Mutlu Küme Evleri No: 1</t>
  </si>
  <si>
    <t>Zafer Mah. Oklava Küme Evleri No: 1</t>
  </si>
  <si>
    <t>Merkez Mah. Setik Küme Evleri No: 37 İç Kapı No: 1</t>
  </si>
  <si>
    <t>Karşıyaka Mah. Şabanlı Küme Evleri No: 49</t>
  </si>
  <si>
    <t>Merkez Mah. Taşkesik Küme Evleri No: 47 İç Kapı No: 1</t>
  </si>
  <si>
    <t>Cumhuriyet Mah. Akkaş Küme Evleri No: 52 İç Kapı No: 1</t>
  </si>
  <si>
    <t>Bayramdüğün Köyü Bayramdüğün Kümesi Mevkii No: 74</t>
  </si>
  <si>
    <t>Celil Köyü Celil Kümesi Mevkii No: 4</t>
  </si>
  <si>
    <t>Gümüşdüğün Köyü Gümüş Dügün Küme Evleri No: 47 İç Kapı No: 1</t>
  </si>
  <si>
    <t>Kökez Köyü Kökez Küme Evleri No: 10</t>
  </si>
  <si>
    <t>Sağsak Köyü Sağsak Kümesi Mevkii No: 64</t>
  </si>
  <si>
    <t>Büğet Köyü No: 1a İç Kapı No: A</t>
  </si>
  <si>
    <t>Katrancı Köyü Katrancı Kümesi Mevkii No: 120 İç Kapı No: 1</t>
  </si>
  <si>
    <t>Çukuryurt Köyü Çukuryurt Kümesi Mevkii No: 157 İç Kapı No: 1</t>
  </si>
  <si>
    <t>Başaran Köyü No: 67a İç Kapı No: A</t>
  </si>
  <si>
    <t>Fatih Mah. Yüksecik Küme Evleri No: 20/1 İç Kapı No: 1</t>
  </si>
  <si>
    <t>Cumhuriyet Mah. Tosun Küme Evleri No: 140 İç Kapı No: 1</t>
  </si>
  <si>
    <t>Fatih Mah. Kaputaş Küme Evleri No: 104</t>
  </si>
  <si>
    <t>Mimar Sinan Mah. Tol Küme Evleri No: 72</t>
  </si>
  <si>
    <t>Hürriyet Mah. Ortakuyu Küme Evleri No: 63a İç Kapı No: A</t>
  </si>
  <si>
    <t>Fatih Mah. Çulfa Küme Evleri No: 11</t>
  </si>
  <si>
    <t>Merkez Mah. Şehit Hacı Şahin Cad. No: 6 İç Kapı No: 1</t>
  </si>
  <si>
    <t>Güneşli Köyü No: 217 İç Kapı No: 1</t>
  </si>
  <si>
    <t>Filikçi Köyü No: 105</t>
  </si>
  <si>
    <t>Eşmekaya Beldesi Kayacık Mah. Atatürk Cad. No: 22</t>
  </si>
  <si>
    <t>Başaran Köyü No: 67</t>
  </si>
  <si>
    <t>Hürriyet Mah. Ortakuyu Küme Evleri No: 64</t>
  </si>
  <si>
    <t>Merkez Mah. Ordu Sk. Atatürk Yibo Sitesi A Blok No: 1a İç Kapı No: 1</t>
  </si>
  <si>
    <t>Yeni Mah. Atatürk Cadde No:49 Pk:68800</t>
  </si>
  <si>
    <t>Fatih Mah. Dere Sk. İmam Hatip Orta Okulu Blok No: 35 İç Kapı No: 1</t>
  </si>
  <si>
    <t>Meydan Mah. Alparslan Türkeş Bul. No: 2</t>
  </si>
  <si>
    <t>Demirci Beldesi Kalealtı Mah. Aksaray Cad. No: 1</t>
  </si>
  <si>
    <t>Gülpınar Beldesi Koyunlu Mah. Nevşehir Cad. No: 48/1 İç Kapı No: 1</t>
  </si>
  <si>
    <t>Meydan Mah. Hürriyet Cad. No: 18 İç Kapı No: 3</t>
  </si>
  <si>
    <t>Meydan Mah. Yıldırım Beyazıt Cad. No: 36 İç Kapı No: 1</t>
  </si>
  <si>
    <t>Atatürk Mah. Turgut Özal Cad. No: 52</t>
  </si>
  <si>
    <t>Akmezar Köyü No: 282 İç Kapı No: 1</t>
  </si>
  <si>
    <t>Kızılkaya Köyü Köyün Kendisi Mevkii 1 Nolu Köy Sk. No: 30 İç Kapı No: 30</t>
  </si>
  <si>
    <t>İstiklal Mah. Demet Sk. No: 6</t>
  </si>
  <si>
    <t>Hürriyet Mah. Kurtuluş Cad. No: 69 İç Kapı No: 1</t>
  </si>
  <si>
    <t>Demirci Beldesi Kurtuluş Mah. Kurtuluş Cad. No: 61</t>
  </si>
  <si>
    <t>Gülpınar Beldesi Tuzla Mah. Belediye Sk. No: 3</t>
  </si>
  <si>
    <t>Çatalsu Köyü No: 79 İç Kapı No: 1</t>
  </si>
  <si>
    <t>Demirci Beldesi Eskicami Mah. İlkokul Sk. No: 1</t>
  </si>
  <si>
    <t>Pınarbaşı Köyü No: 10 İç Kapı No: 10</t>
  </si>
  <si>
    <t>Süleymanhüyüğü Köyü 1 Nolu Köy Sk. No: 150 İç Kapı No: 1</t>
  </si>
  <si>
    <t>Meydan Mah. Lise Cad. No: 1</t>
  </si>
  <si>
    <t>Meydan Mah. Lise Cad. No: 30</t>
  </si>
  <si>
    <t>Demirci Beldesi Yenipazar Mah. Dr.Murat Fırat Cad. No: 46</t>
  </si>
  <si>
    <t>Gülpınar Beldesi Pınarbaşı Mah. Nevşehir Cad. No: 3</t>
  </si>
  <si>
    <t>Kızılkaya Köyü Köyün Kendisi Mevkii 1 Nolu Köy Sk. No: 3 İç Kapı No: 3/A</t>
  </si>
  <si>
    <t>Hürriyet Mah. Kurtuluş Cadde No:69</t>
  </si>
  <si>
    <t>Kalealtı Mh. Dr.Murat Fırat Caddesi No:8-</t>
  </si>
  <si>
    <t>Meydan Mah. Atatürk Bulvarı No:133 Pk:68900</t>
  </si>
  <si>
    <t>Meydan Mah. Lise Cadde No:30 Pk:68900</t>
  </si>
  <si>
    <t>Yavuz Selim Mh. Buhara Sk No:1-</t>
  </si>
  <si>
    <t>Cumhuriyet Mh. Niğde Sk No:10-</t>
  </si>
  <si>
    <t>Osmanlı Köyü Köy Sokağı No:1-1</t>
  </si>
  <si>
    <t>İstiklal Mh. Körkuyu Caddesi No:1-</t>
  </si>
  <si>
    <t>Hürriyet Mh. Atatürk Sk No:16-1</t>
  </si>
  <si>
    <t xml:space="preserve">Yukarı Mah. Prof.Dr.Necdet Sağlam Cad. No: 58 </t>
  </si>
  <si>
    <t xml:space="preserve">Yeni Mah. Vali Sebati Buyuran Cad. No: 29-1 </t>
  </si>
  <si>
    <t xml:space="preserve">Yukarı Mah. Prof.Dr.Necdet Sağlam Cad. No: 66 </t>
  </si>
  <si>
    <t xml:space="preserve">Yeni Mah. Milli Eğitim Cad. No: 1-1 </t>
  </si>
  <si>
    <t xml:space="preserve">Gaziemir Köyü No: 1 </t>
  </si>
  <si>
    <t xml:space="preserve">Ihlara Beldesi Harmanlık Mah. Fatih Sk. No: 1 </t>
  </si>
  <si>
    <t xml:space="preserve">Ihlara Beldesi Kayaardı Mah. Hükümet Cad. No: 1 </t>
  </si>
  <si>
    <t xml:space="preserve">Ilısu Köyü Meydan Mevkii İstiklal Sk. No: 57/A İç Kapı No: /A </t>
  </si>
  <si>
    <t xml:space="preserve">Selime Beldesi Köprübaşı Mah. Atatürk Cad. No: 43 İç Kapı No: 1 </t>
  </si>
  <si>
    <t xml:space="preserve">Belisırma Köyü No: 185 </t>
  </si>
  <si>
    <t xml:space="preserve">Bozcayurt Köyü No: 1 </t>
  </si>
  <si>
    <t xml:space="preserve">Selime Beldesi Kayaaltı Mah. Turizm Cad. No: 1 İç Kapı No: 1 </t>
  </si>
  <si>
    <t xml:space="preserve">Yaprakhisar Köyü No: 1 </t>
  </si>
  <si>
    <t xml:space="preserve">Uzunkaya Köyü No: 1 </t>
  </si>
  <si>
    <t xml:space="preserve">Yeni Mah. Milli Eğitim Cad. No: 1 </t>
  </si>
  <si>
    <t xml:space="preserve">Akyamaç Mah. Akyamaç Köyün Kendisi Sk. No: 68-1 </t>
  </si>
  <si>
    <t xml:space="preserve">Ilısu Köyü Meydan Mevkii İstiklal Sk. No: 57 </t>
  </si>
  <si>
    <t xml:space="preserve">Ihlara Beldesi Kayaardı Mah. Hükümet Cad. No: 1/A İç Kapı No: /A </t>
  </si>
  <si>
    <t xml:space="preserve">Harmanlık Mah. Vadi Cadde No:10 Pk:68570 </t>
  </si>
  <si>
    <t xml:space="preserve">Plevne Mah. Ş.Koçhisar Cad. No: 6/2 İç Kapı No: 2 </t>
  </si>
  <si>
    <t xml:space="preserve">Plevne Mah. Ş.Koçhisar Cad. No: 4 </t>
  </si>
  <si>
    <t xml:space="preserve">Mehmet Akif Ersoy Mah. Yunus Emre Sk. No: 1 İç Kapı No: A </t>
  </si>
  <si>
    <t xml:space="preserve">Harmandalı Köyü Yeşilyurt Mevkii Mehmet Akif Ersoy Sk. No: 60 </t>
  </si>
  <si>
    <t xml:space="preserve">Balcı Köyü Yukarı Mevkii Okullar Sk. No: 2 </t>
  </si>
  <si>
    <t xml:space="preserve">Fatih Mah. Ahmet Selim Sk. No: 1 </t>
  </si>
  <si>
    <t xml:space="preserve">Fatih Mah. Şereflikoçhisar Küme Evleri No: 7 </t>
  </si>
  <si>
    <t xml:space="preserve">Plevne Mah. Ş.Koçhisar Cad. No: 6/1 İç Kapı No: 1 </t>
  </si>
  <si>
    <t xml:space="preserve">Mehmet Akif Ersoy Mah. Yunus Emre Sk. No: 1 İç Kapı No: 1 </t>
  </si>
  <si>
    <t xml:space="preserve">Çankaya Mah. 75.Yıl Okul Cad. No: 10 </t>
  </si>
  <si>
    <t xml:space="preserve">Zafer Mah. Kırşehir Cad. No: 104 </t>
  </si>
  <si>
    <t xml:space="preserve">Devedamı Köyü Yiğitler Mevkii Atatürk Sk. No: 37a İç Kapı No: A </t>
  </si>
  <si>
    <t xml:space="preserve">Hıdırlı Köyü No: 2 İç Kapı No: 2/A </t>
  </si>
  <si>
    <t xml:space="preserve">Hocabeyli Köyü No: 1 İç Kapı No: 1/A </t>
  </si>
  <si>
    <t xml:space="preserve">Namlıkışla Köyü No: 1 </t>
  </si>
  <si>
    <t xml:space="preserve">Seksenuşağı Köyü Küme 1 Mevkii No: 1 </t>
  </si>
  <si>
    <t xml:space="preserve">Yıldırımlar Köyü No: 1 İç Kapı No: 1 </t>
  </si>
  <si>
    <t xml:space="preserve">Gökkaya Köyü No: 90 </t>
  </si>
  <si>
    <t xml:space="preserve">Satansarı Köyü No: 4 </t>
  </si>
  <si>
    <t xml:space="preserve">Salarıalaca Köyü No: 267 </t>
  </si>
  <si>
    <t xml:space="preserve">Kümbet Köyü No: 221 </t>
  </si>
  <si>
    <t xml:space="preserve">Hacıibrahimuşağı Köyü No: 84 İç Kapı No: 1 </t>
  </si>
  <si>
    <t xml:space="preserve">Durhasanlı Köyü No: 1 </t>
  </si>
  <si>
    <t xml:space="preserve">Çatin Köyü No: 10 İç Kapı No: 1 </t>
  </si>
  <si>
    <t xml:space="preserve">Akpınar Köyü 1. Küme Mevkii No: 1 </t>
  </si>
  <si>
    <t xml:space="preserve">Yeni Mah. Akın Sk. No: 34 </t>
  </si>
  <si>
    <t xml:space="preserve">Esentepe Mah. Osman Apacık Sk. No: 4 </t>
  </si>
  <si>
    <t xml:space="preserve">Fatih Mah. Coşkunlar Cad. No: 9 </t>
  </si>
  <si>
    <t xml:space="preserve">Cumali Köyü No: 1 </t>
  </si>
  <si>
    <t xml:space="preserve">Kızılay Mah. Acar Sk. No: 10 </t>
  </si>
  <si>
    <t xml:space="preserve">Mehmet Akif Ersoy Mah. Yunus Emre Sk. No: 17 İç Kapı No: 1 </t>
  </si>
  <si>
    <t xml:space="preserve">Devedamı Köyü Yiğitler Mevkii Atatürk Sk. No: 37b İç Kapı No: B </t>
  </si>
  <si>
    <t xml:space="preserve">Plevne Mah. Akpınar Cadde No:109 Pk:68400 </t>
  </si>
  <si>
    <t xml:space="preserve">Mehmet Akif Ersoy Mah. Meslek Lisesi Sokak No:24 Pk:68400 </t>
  </si>
  <si>
    <t xml:space="preserve">Maltepe Mah. Çiğdem Sokak No:13 Pk:68400 </t>
  </si>
  <si>
    <t xml:space="preserve">Yukarı Mh. Okullar Sk No:1- </t>
  </si>
  <si>
    <t xml:space="preserve">Yeşilyurt Mh. Lise Sk No:1- </t>
  </si>
  <si>
    <t xml:space="preserve">Yunus Emre Mh. Emre Sk No:1- </t>
  </si>
  <si>
    <t xml:space="preserve">Karşı Mh. Atatürk Sk No:4- </t>
  </si>
  <si>
    <t xml:space="preserve">Şehit Ersoy Mh. Murat Sk No:1- </t>
  </si>
  <si>
    <t xml:space="preserve">Zafer Mh. Aksaray Sk No:3- </t>
  </si>
  <si>
    <t xml:space="preserve">Harmandalı Köyü </t>
  </si>
  <si>
    <t xml:space="preserve">Plevne Mah. Ş.Koçhisar Cadde No:10 Pk:68400 </t>
  </si>
  <si>
    <t xml:space="preserve">Fatih Mah. Namık Kemal Cad. No: 3 İç Kapı No: 1 </t>
  </si>
  <si>
    <t xml:space="preserve">Özal Mah. Sağlık Cad. No: 10/3 </t>
  </si>
  <si>
    <t xml:space="preserve">Özal Mah. Sağlık Cad. No: 10 </t>
  </si>
  <si>
    <t xml:space="preserve">Özal Mah. Sağlık Cad. No: 3 </t>
  </si>
  <si>
    <t xml:space="preserve">Özal Mah. Sağlık Cad. No: 2 İç Kapı No: 1 </t>
  </si>
  <si>
    <t xml:space="preserve">Özal Mah. Sağlık Cad. No: 6 İç Kapı No: 1 </t>
  </si>
  <si>
    <t xml:space="preserve">Kızılırmak Mah. Değirmenözü Cad. No: 6 İç Kapı No: /1 </t>
  </si>
  <si>
    <t>MERKEZ ŞEHİR KURUM TOPLAM</t>
  </si>
  <si>
    <t>MERKEZ ŞEHİR ANAOKULU TOPLAM</t>
  </si>
  <si>
    <t>MERKEZ ŞEHİR İLKOKUL TOPLAM</t>
  </si>
  <si>
    <t>MERKEZ KÖY İLKOLU TOPLAM</t>
  </si>
  <si>
    <t>MERKEZ KÖY ORTAOKUL TOPLAM</t>
  </si>
  <si>
    <t>MERKEZ KÖY LİSE TOPLAM</t>
  </si>
  <si>
    <t>MERKEZ ŞEHİR LİSE TOPLAM</t>
  </si>
  <si>
    <t>AĞAÇÖREN ŞEHİR İLKOKUL TOPLAM</t>
  </si>
  <si>
    <t>AĞAÇÖREN KÖY İLKOKUL TOPLAM</t>
  </si>
  <si>
    <t>İLÇELER</t>
  </si>
  <si>
    <t>YERLEŞİM
YERİ</t>
  </si>
  <si>
    <t>KURUMSAYISI</t>
  </si>
  <si>
    <t xml:space="preserve">OKUL ÖNCESİ </t>
  </si>
  <si>
    <t xml:space="preserve">İLKOKUL </t>
  </si>
  <si>
    <t xml:space="preserve">ORTAOKUL </t>
  </si>
  <si>
    <t>İMAM-HATİP LİSESİ</t>
  </si>
  <si>
    <t>ÇOK PROĞRAMLI LİSE</t>
  </si>
  <si>
    <t>MESLEKİ  VE TEKNİK 
EĞİTİM LİSESİ</t>
  </si>
  <si>
    <t>OKUL</t>
  </si>
  <si>
    <t>ANASINIFI</t>
  </si>
  <si>
    <t xml:space="preserve">DERSLİK </t>
  </si>
  <si>
    <t>ÖĞRENCİ</t>
  </si>
  <si>
    <t xml:space="preserve">ÖĞRETMEN </t>
  </si>
  <si>
    <t>Şehir</t>
  </si>
  <si>
    <t>KÖY</t>
  </si>
  <si>
    <t>TOPLAM</t>
  </si>
  <si>
    <t xml:space="preserve">ESKİL </t>
  </si>
  <si>
    <t>+</t>
  </si>
  <si>
    <t>:</t>
  </si>
  <si>
    <t>AĞAÇÖREN ŞEHİR ORTAOKUL TOPLAM</t>
  </si>
  <si>
    <t>AĞAÇÖREN KÖY ORTAOKUL TOPLAM</t>
  </si>
  <si>
    <t>AĞAÇÖREN ŞEHİR LİSE TOPLAM</t>
  </si>
  <si>
    <t>ESKİL ŞEHİR KURUM TOPLAM</t>
  </si>
  <si>
    <t>ESKİL ŞEHİR ANAOKULU TOPLAM</t>
  </si>
  <si>
    <t>ESKİL ŞEHİR İLKOKUL TOPLAM</t>
  </si>
  <si>
    <t>ESKİL KÖY İLKOKUL TOPLAM</t>
  </si>
  <si>
    <t xml:space="preserve">ESKİL KÖY ORTAOKUL TOPLAM </t>
  </si>
  <si>
    <t>ESKİL ŞEHİR LİSE TOPLAM</t>
  </si>
  <si>
    <t>ESKİL KÖY LİSE TOPLAM</t>
  </si>
  <si>
    <t>GÜLAĞAÇ ŞEHİR ANAOKULU TOPLAM</t>
  </si>
  <si>
    <t>GÜLAĞAÇ ŞEHİR KURUM TOPLAM</t>
  </si>
  <si>
    <t>GÜLAĞAÇ ŞEHİR İLKOKUL TOPLAM</t>
  </si>
  <si>
    <t>GÜLAĞAÇ KÖY İLKOKUL TOPLAM</t>
  </si>
  <si>
    <t>GÜLAĞAÇ ŞEHİR LİSE TOPLAM</t>
  </si>
  <si>
    <t>GÜLAĞAÇ KÖY LİSE TOPLAM</t>
  </si>
  <si>
    <t>GÜZELYURT ŞEHİR KURUM TOPLAM</t>
  </si>
  <si>
    <t>GÜZELYURT ŞEHİR ANAOKULU TOPLAM</t>
  </si>
  <si>
    <t>GÜZELYURT ŞEHİR İLKOKUL TOPLAM</t>
  </si>
  <si>
    <t>GÜZELYURT KÖY İLKOKUL TOPLAM</t>
  </si>
  <si>
    <t>GÜZELYURT ŞEHİR LİSE TOPLAM</t>
  </si>
  <si>
    <t>GÜZELYURT KÖY LİSE TOPLAM</t>
  </si>
  <si>
    <t>ORTAKÖY ŞEHİR KURUM TOPLAM</t>
  </si>
  <si>
    <t>ORTAKÖY ŞEHİR ANAOKULU TOPLAM</t>
  </si>
  <si>
    <t>ORTAKÖY ŞEHİR İLKOKUL TOPLAM</t>
  </si>
  <si>
    <t>ORTAKÖY KÖY İLKOKUL TOPLAM</t>
  </si>
  <si>
    <t>ORTAKÖY KÖY ORTAKOKUL TOPLAM</t>
  </si>
  <si>
    <t>ORTAKÖY ŞEHİR LİSE TOPLAM</t>
  </si>
  <si>
    <t>ORTAKÖY KÖY LİSE TOPLAM</t>
  </si>
  <si>
    <t>İL GENELİ KURUM ŞEHİR TOPLAM</t>
  </si>
  <si>
    <t>İL GENELİ ANAOKULU ŞEHİR TOPAM</t>
  </si>
  <si>
    <t>İL GENELİ KÖY İLKOKUL TOPLAM</t>
  </si>
  <si>
    <t>İL GENELİ ŞEHİR İLKOKUL TOPLAM</t>
  </si>
  <si>
    <t>İL GENELİ İLKOKUL TOPLAM</t>
  </si>
  <si>
    <t>İL GENELİ ORTAOKUL TOPLAM</t>
  </si>
  <si>
    <t>İL GENLİ LİSE TOPLAM</t>
  </si>
  <si>
    <t>SARIYAHŞİ ŞEHİR LİSE TOPLAM</t>
  </si>
  <si>
    <t>SARIYAHŞİ ŞEHİR İLKOKUL TOPLAM</t>
  </si>
  <si>
    <t>SARIYAHŞİ ŞEHİR ANAOKUL TOPLAM</t>
  </si>
  <si>
    <t>SARIYAHŞİ ŞEHİR KURUM TOPLAM</t>
  </si>
  <si>
    <t>İL GENELİ KÖY ORTAKOKUL TOPLAM</t>
  </si>
  <si>
    <t>İL GENELİ ŞEHİR LİSE TOPLAMI</t>
  </si>
  <si>
    <t>İL GENELİ KÖY  LİSE TOPLAM</t>
  </si>
  <si>
    <t>İL GENELİ OKUL TOPLAMI</t>
  </si>
  <si>
    <t>AĞAÇÖREN ŞEHİR KURUM TOPLAM</t>
  </si>
  <si>
    <t>AĞAÇÖREN ŞEHİR ANAOKULU</t>
  </si>
  <si>
    <t>DİN ÖĞRETİMİ OKULLARINDA DERSLİK BAŞINA DÜŞEN ÖĞRENCİ SAYISI</t>
  </si>
  <si>
    <t>DİN ÖĞRETİMİ OKULLARINDA ÖĞRETMEN BAŞINA DÜŞEN ÖĞRENCİ SAYISI</t>
  </si>
  <si>
    <t>ÖĞRENCİ SAYISI TOPLAM (Resmi + Özel )</t>
  </si>
  <si>
    <t>DERSLİK SAYISI TOPLAM (Resmi + Özel )</t>
  </si>
  <si>
    <t>OKULLARDAKİ ÖĞRETMEN + İDARECİ SAYISI TOPLAM (Resmi + Özel )</t>
  </si>
  <si>
    <t>İLKOKUL DERSLİK BAŞINA DÜŞEN ÖĞRENCİ SAYISI (Resmi + Özel )</t>
  </si>
  <si>
    <t>İLKOKUL ÖĞRETMEN BAŞINA DÜŞEN ÖĞRENCİ SAYISI (Resmi + Özel )</t>
  </si>
  <si>
    <t>ORTAOKUL DERSLİK BAŞINA DÜŞEN ÖĞRENCİ SAYISI (Resmi + Özel )</t>
  </si>
  <si>
    <t>ORTAOKUL ÖĞRETMEN BAŞINA DÜŞEN ÖĞRENCİ SAYISI (Resmi + Özel )</t>
  </si>
  <si>
    <t>GENEL ORTAÖĞRETİM DERSLİK BAŞINA DÜŞEN ÖĞRENCİ SAYISI (Resmi + Özel )</t>
  </si>
  <si>
    <t>GENEL ORTAÖĞRETİM ÖĞRETMEN BAŞINA DÜŞEN ÖĞRENCİ SAYISI (Resmi + Özel )</t>
  </si>
  <si>
    <t>OKUL / KURUM SAYISI TOPLAM (Resmi + Özel )</t>
  </si>
  <si>
    <t>MESLEKİ +ÇPL ORTAÖĞRETİM DERSLİK BAŞINA DÜŞEN ÖĞRENCİ SAYISI (Resmi + Özel )</t>
  </si>
  <si>
    <t>MESLEKİ  +ÇPL ORTAÖĞRETİM ÖĞRETMEN BAŞINA DÜŞEN ÖĞRENCİ SAYISI (Resmi + Özel )</t>
  </si>
  <si>
    <t>GENEL+MESLEKİ ORTAÖĞRETİMDE DERSLİK BAŞINA DÜŞEN ÖĞRENCİ SAYISI (Resmi + Özel )</t>
  </si>
  <si>
    <t>GENEL+MESLEKİ ORTAÖĞRETİMDE ÖĞRETMEN BAŞINA DÜŞEN ÖĞRENCİ SAYISI (Resmi + Özel )</t>
  </si>
  <si>
    <t>ANOKULU</t>
  </si>
  <si>
    <t>ORTAÖĞRETİM  TOPLAM</t>
  </si>
  <si>
    <t>OKUL ÖNCESİ OKULLAŞMA ORANI</t>
  </si>
  <si>
    <t>(3-5 Yaş Grubu)</t>
  </si>
  <si>
    <t xml:space="preserve">Brüt </t>
  </si>
  <si>
    <t>(4-5 Yaş Grubu)</t>
  </si>
  <si>
    <t>Net</t>
  </si>
  <si>
    <t>(6-9 Yaş)</t>
  </si>
  <si>
    <t>(10-13 Yaş)</t>
  </si>
  <si>
    <t>İLKOKUL OKULLAŞMA ORANI</t>
  </si>
  <si>
    <t>ORTAOKUL OKULLAŞMA ORANI</t>
  </si>
  <si>
    <t>İLKÖĞRETİM OKULLAŞMA ORANI</t>
  </si>
  <si>
    <t>ORTAÖĞRETİM OKULLAŞMA ORANI</t>
  </si>
  <si>
    <t>GENEL ORTAÖĞRETİM 
(14-17 Yaş)</t>
  </si>
  <si>
    <t>(6-13 Yaş)</t>
  </si>
  <si>
    <t>MESLEKİ ORTAÖĞRETİM 
(14-17 Yaş)</t>
  </si>
  <si>
    <t>ORTAÖĞRETİM GENEL OKULLAŞMA ORANI (14-17 Yaş)</t>
  </si>
  <si>
    <t>AKSARAY İLİ İLÇELERE GÖRE KURUM VE OKUL SAYILARI DAĞILIMI</t>
  </si>
  <si>
    <t>BAĞLI BULUNDU GENEL MÜDÜRLÜK</t>
  </si>
  <si>
    <t>KURUM/OKUL TÜRÜ</t>
  </si>
  <si>
    <t>Merkez</t>
  </si>
  <si>
    <t>Ağaçören</t>
  </si>
  <si>
    <t>Eskil</t>
  </si>
  <si>
    <t>Gülağaç</t>
  </si>
  <si>
    <t>Güzelyurt</t>
  </si>
  <si>
    <t>Ortaköy</t>
  </si>
  <si>
    <t>Sarıyahşi</t>
  </si>
  <si>
    <t xml:space="preserve">Milli Eğitim Bakanlığı </t>
  </si>
  <si>
    <t>Destek Hizmetleri Genel Müdürlüğü</t>
  </si>
  <si>
    <t>Öğretmenevi Müdürlüğü</t>
  </si>
  <si>
    <t>Hizmet İçi Eğitim Dairesi Başkanlığı</t>
  </si>
  <si>
    <t>Hizmetiçi Eğitim Enstitüsü Müdürlüğü</t>
  </si>
  <si>
    <t>Hayat Boyu Öğrenme Genel Müdürlüğü</t>
  </si>
  <si>
    <t>Meslekî Eğitim Merkezi</t>
  </si>
  <si>
    <t>Halk Eğitim Merkezi Müdürlüğü</t>
  </si>
  <si>
    <t>Özel Eğitim ve Rehberlik Hizmetleri Genel Müdürlüğü</t>
  </si>
  <si>
    <t>Rehberlik Araştırma Merkezi Müdürlüğü</t>
  </si>
  <si>
    <t>Bilim Sanat Merkezi</t>
  </si>
  <si>
    <t>Temel Eğitim Genel Müdürlüğü</t>
  </si>
  <si>
    <t>Özel Anaokulu</t>
  </si>
  <si>
    <t>İLKOKUL (Resmi + Özel)</t>
  </si>
  <si>
    <t>ORTAOKUL (Resmi + Özel)</t>
  </si>
  <si>
    <t>TEMEL EĞİTİM KURUMLARI (Resmi + Özel)</t>
  </si>
  <si>
    <t>Ortaöğretim Genel Müdürlüğü</t>
  </si>
  <si>
    <t>Fen Lisesi</t>
  </si>
  <si>
    <t>Sosyal Bilimler Lisesi</t>
  </si>
  <si>
    <t>Anadolu Lisesi</t>
  </si>
  <si>
    <t xml:space="preserve">Güzel Sanatlar Lisesi </t>
  </si>
  <si>
    <t xml:space="preserve">Spor Lisesi </t>
  </si>
  <si>
    <t>Mesleki ve Teknik Eğitim Genel Müdürlüğü</t>
  </si>
  <si>
    <t>Mesleki ve Teknik Lise</t>
  </si>
  <si>
    <t>Çok Programlı lise</t>
  </si>
  <si>
    <t>Özel Öğretim Kurumları Genel Müdürlüğü</t>
  </si>
  <si>
    <t>Lise</t>
  </si>
  <si>
    <t xml:space="preserve">Din Öğretimi Genel Müdürlüğü </t>
  </si>
  <si>
    <t>İmam-Hatip Lisesi</t>
  </si>
  <si>
    <t>Özel Eğitim  İş Uygulama ve Mesleki Eğitim Merkezi</t>
  </si>
  <si>
    <t>ORTAÖĞRETİM TOPLAM</t>
  </si>
  <si>
    <t>Özel Motorlu Taşıt Sürücüleri Kursu</t>
  </si>
  <si>
    <t>Özel Dersane</t>
  </si>
  <si>
    <t>Özel Eğitim ve Rehabilitasyon Merkezi</t>
  </si>
  <si>
    <t>Özel Yabancı Dil Kursu</t>
  </si>
  <si>
    <t>Özel İş Makileri Kursu</t>
  </si>
  <si>
    <t>Özel Muhtelif Kurslar</t>
  </si>
  <si>
    <t>Özel Öğrenci Yurtları</t>
  </si>
  <si>
    <t>Kurumlar Bazında Genel Toplam</t>
  </si>
  <si>
    <r>
      <t>Okullar Toplamı</t>
    </r>
    <r>
      <rPr>
        <b/>
        <sz val="10"/>
        <color indexed="10"/>
        <rFont val="Arial"/>
        <family val="2"/>
      </rPr>
      <t xml:space="preserve">                        (Anaokulu, Özel Eğt.Okulu, İlkokul+Ortaokul ve Liseler)</t>
    </r>
  </si>
  <si>
    <t>RESMİ KURUMLAR TOPLAMI</t>
  </si>
  <si>
    <t>Kurumlar+Okullar Toplamı</t>
  </si>
  <si>
    <t>İl Geneli Resmi ve Özel                             (Özel Öğretim Kurumu ve Özel Yurtlar Dahil) Toplamı</t>
  </si>
  <si>
    <t>İl/İlçe Millî Eğitim Müdürlüğü</t>
  </si>
  <si>
    <t>Bağımsız Resmi Anaokulu</t>
  </si>
  <si>
    <t>Özel Öğrenci Etüt Merkezi</t>
  </si>
  <si>
    <t>BAĞIMSIZ ANAOKULU SAYISI ( Resmi  + Özel )</t>
  </si>
  <si>
    <t>İLK+ORTAOKUL SAYISI (Resmi + Özel + Özl.Eğt. Dahil)</t>
  </si>
  <si>
    <t>GEN.MES.TEK. LİSE SAYISI ( Resmi  + Özel )</t>
  </si>
  <si>
    <t>ÖZEL ÖĞRETİM KURUM SAYISI  (Özel Okullar Hariç)</t>
  </si>
  <si>
    <t>ÖZEL ÖĞRENCİ YUTLARI (Ortaöğretim+Yükseköğretim)</t>
  </si>
  <si>
    <t>İLÇELER BAZINDA YERLEŞİM YERİNE VE TÜRLERİNE GÖRE OKUL DAĞILIMI (Resmi + Özel)</t>
  </si>
  <si>
    <t>İLÇE ADI</t>
  </si>
  <si>
    <t>YERLEŞİM YERİ</t>
  </si>
  <si>
    <t>TEMEL EĞİTİM GENEL MÜDÜRLÜĞÜNE BAĞLI OKULLAR</t>
  </si>
  <si>
    <t>GENEL MÜDÜRLÜK BAZINDA 
ORTAÖĞRETİM OKULLARI</t>
  </si>
  <si>
    <t>ANAOKULU</t>
  </si>
  <si>
    <t>ORTAOKUL</t>
  </si>
  <si>
    <t>İMAM-HATİP
ORTAOKULU</t>
  </si>
  <si>
    <t>ORTA-ÖĞRETİM</t>
  </si>
  <si>
    <t>MESLEKİ TEKNİK</t>
  </si>
  <si>
    <t>DİN 
ÖĞRETİMİ</t>
  </si>
  <si>
    <t>Kas + Köy</t>
  </si>
  <si>
    <t>ÇOK PROG. LİSE</t>
  </si>
  <si>
    <t>AKSARAY İLİ İLÇELERE GÖRE GENEL ÖĞRENCİ SAYILARININ DAĞILIMI</t>
  </si>
  <si>
    <t>OKUL TÜRÜ</t>
  </si>
  <si>
    <t>Kurum 
Sayısı</t>
  </si>
  <si>
    <t xml:space="preserve">Fen Lisesi </t>
  </si>
  <si>
    <t>Sosyal Bilimler LİSESİ</t>
  </si>
  <si>
    <t>Güzel Sanatlar Lisesi</t>
  </si>
  <si>
    <t>Spor Lisesi</t>
  </si>
  <si>
    <t>Mesleki ve Teknik Liseler</t>
  </si>
  <si>
    <t>Çok Programlı Liseler</t>
  </si>
  <si>
    <t>İMAM-HATİP LİSELERİ</t>
  </si>
  <si>
    <t>İŞ OKULU VE İŞ EĞİTİM MERKEZİ</t>
  </si>
  <si>
    <t>ÖZEL ÖĞRETİM TOPLAM</t>
  </si>
  <si>
    <t>2015-2016 Öğretim Yılı</t>
  </si>
  <si>
    <t>Anaokulu</t>
  </si>
  <si>
    <t xml:space="preserve">İlkokul  </t>
  </si>
  <si>
    <t xml:space="preserve">Ortaokul   </t>
  </si>
  <si>
    <t>RESMİ +ÖZEL</t>
  </si>
  <si>
    <t xml:space="preserve">Bağımsız Anaokulu </t>
  </si>
  <si>
    <t xml:space="preserve">Anasınıfları            </t>
  </si>
  <si>
    <t xml:space="preserve">İlkokul </t>
  </si>
  <si>
    <t xml:space="preserve">Ortaokul </t>
  </si>
  <si>
    <t xml:space="preserve">ÖZEL   </t>
  </si>
  <si>
    <t>(TEMEL EĞİTİM GENEL MÜDÜRLÜĞÜ) TOPLAM</t>
  </si>
  <si>
    <t>(ORTAÖĞRETİM GENEL MÜDÜRLÜĞÜ) TOPLAM</t>
  </si>
  <si>
    <t>(MESLEKİ VE TEKNİK GENEL MÜDÜRLÜĞÜ) TOPLAM</t>
  </si>
  <si>
    <t>Anasınıfı</t>
  </si>
  <si>
    <t>Kurum_Kodu</t>
  </si>
  <si>
    <t>SINIFLAR</t>
  </si>
  <si>
    <t>CİNSİYETİ</t>
  </si>
  <si>
    <t>1.SINIF</t>
  </si>
  <si>
    <t>Erkek</t>
  </si>
  <si>
    <t>Kız</t>
  </si>
  <si>
    <t>Köy</t>
  </si>
  <si>
    <t>2.SINIF</t>
  </si>
  <si>
    <t>3.SINIF</t>
  </si>
  <si>
    <t>4.SINIF</t>
  </si>
  <si>
    <t>5.SINIF</t>
  </si>
  <si>
    <t>6.SINIF</t>
  </si>
  <si>
    <t>7.SINIF</t>
  </si>
  <si>
    <t>8.SINIF</t>
  </si>
  <si>
    <t>HAZIRLIK SINIFI</t>
  </si>
  <si>
    <t>9 UNCU SINIF</t>
  </si>
  <si>
    <t>10 UNCU SINIF</t>
  </si>
  <si>
    <t>11 İNCİ SINIF</t>
  </si>
  <si>
    <t>12 İNCİ SINIF</t>
  </si>
  <si>
    <t>2015- 2016 Eğitim-Öğretim Yılı</t>
  </si>
  <si>
    <t>İLKOKUL VE ORTAOKULLARDA BİR DERSLİĞE DÜŞEN ÖĞRENCİ SAYISI</t>
  </si>
  <si>
    <t>ÖĞRENCİ SAYISI</t>
  </si>
  <si>
    <t>KULLANILAN DERSLİK SAYISI</t>
  </si>
  <si>
    <t>OLMASI GEREKEN DERSLİK</t>
  </si>
  <si>
    <t>İHTİYAÇ DUYULAN DERSLİK SAY.</t>
  </si>
  <si>
    <t>BİR DERSLİĞE DÜŞEN ÖĞRENCİ SAYISI</t>
  </si>
  <si>
    <t>TOPL.</t>
  </si>
  <si>
    <t>No  :Anasınıfındaki Öğrenciler Dahil Edilmemiştir.</t>
  </si>
  <si>
    <t>ORTAÖĞRETİMDE BİR DERSLİĞE DÜŞEN ÖĞRENCİ SAYISI</t>
  </si>
  <si>
    <t>Derslik
Sayısı</t>
  </si>
  <si>
    <t>Derslik Başına 
Düşen Öğrenci</t>
  </si>
  <si>
    <t>Öğrenci Sayısı</t>
  </si>
  <si>
    <t>Şehir + Köy TOPLAM</t>
  </si>
  <si>
    <r>
      <t xml:space="preserve">İLKOKUL
</t>
    </r>
    <r>
      <rPr>
        <b/>
        <sz val="9"/>
        <rFont val="Arial"/>
        <family val="2"/>
        <charset val="162"/>
      </rPr>
      <t xml:space="preserve">(1-2-3-4 Sınıflar) </t>
    </r>
    <r>
      <rPr>
        <b/>
        <sz val="10"/>
        <rFont val="Arial"/>
        <family val="2"/>
        <charset val="162"/>
      </rPr>
      <t xml:space="preserve">
TOPLAM</t>
    </r>
  </si>
  <si>
    <r>
      <t xml:space="preserve">ORTAOKUL
</t>
    </r>
    <r>
      <rPr>
        <b/>
        <sz val="9"/>
        <rFont val="Arial"/>
        <family val="2"/>
        <charset val="162"/>
      </rPr>
      <t xml:space="preserve">(5-6-7-8 Sınıflar) </t>
    </r>
    <r>
      <rPr>
        <b/>
        <sz val="10"/>
        <rFont val="Arial"/>
        <family val="2"/>
        <charset val="162"/>
      </rPr>
      <t xml:space="preserve">
 TOPLAM</t>
    </r>
  </si>
  <si>
    <t>İLKOKUL + ORTAOKUL 
TOPLAM</t>
  </si>
  <si>
    <t>İLKOKULARDA BİR DERSLİĞE DÜŞEN ÖĞRENCİ SAYISI</t>
  </si>
  <si>
    <t>ORTAOKULLARDA BİR DERSLİĞE DÜŞEN ÖĞRENCİ SAYISI</t>
  </si>
  <si>
    <t>Eğitim Öğretim Toplam</t>
  </si>
  <si>
    <t>Diğer Personel</t>
  </si>
  <si>
    <t>Üzeri_E</t>
  </si>
  <si>
    <t>Üzeri_K</t>
  </si>
  <si>
    <t>Yıllara Göre İl Nüfusları, 2010-2015</t>
  </si>
  <si>
    <t>İLÇE VE KÖYLER BAZINDA SON ALTI YILLIK NÜFUS HAREKETLERİ</t>
  </si>
  <si>
    <t xml:space="preserve">TÜRKİYE </t>
  </si>
  <si>
    <t> 77.695.904</t>
  </si>
  <si>
    <t>Kaynak: Adrese Dayalı Nüfus Kayıt Sistemi (ADNKS)</t>
  </si>
  <si>
    <t>OKULÖNCESİ ŞEHİR TOPLAMI</t>
  </si>
  <si>
    <t>OKULÖNCESİ KÖY TOPLAMI</t>
  </si>
  <si>
    <t>OKULÖNCESİ ŞEHİR+KÖY TOP.</t>
  </si>
  <si>
    <t>İLÇELER BAZINDA GENEL TOPLAM</t>
  </si>
  <si>
    <t>Bağımsız Anaokulu</t>
  </si>
  <si>
    <t>ÖĞRETMEN 
SAYISI</t>
  </si>
  <si>
    <t>ŞB</t>
  </si>
  <si>
    <t>ERKEK</t>
  </si>
  <si>
    <t xml:space="preserve">ORTAKÖY </t>
  </si>
  <si>
    <t>KREŞ ÖĞRENCİLERİ</t>
  </si>
  <si>
    <t>GÜLAĞAÇ  KÖY + KASABA  ANASINIFI TOPLAM</t>
  </si>
  <si>
    <t>İLÇELER BAZINDA
OKUL ÖNCESİ DAĞILIMI</t>
  </si>
  <si>
    <t>Anaokulu + Anasınıfı Top.</t>
  </si>
  <si>
    <t>İlk</t>
  </si>
  <si>
    <t xml:space="preserve">Anasınıfı Bulunan Okulların dağılımı </t>
  </si>
  <si>
    <t xml:space="preserve">Lise </t>
  </si>
  <si>
    <t>Ortaokul</t>
  </si>
  <si>
    <t>Aaokulu + Anasınıfı Derslik 
Sayısı</t>
  </si>
  <si>
    <t>NOT :ASPB Bağlı Kreşlerdeki öğrenci sayıları okul öncesi öğrenci sayılarına dahil edilmemiştir.</t>
  </si>
  <si>
    <t>(5 Yaş Grubu)</t>
  </si>
  <si>
    <t>İLKOKUL+ORTAOKUL ve ORTAÖĞRETİM SINIFLARA GÖRE İLÇELER BAZINDA ÖĞRENCİ DAĞILIMI</t>
  </si>
  <si>
    <t>2 Sınıf
Birlikte</t>
  </si>
  <si>
    <t>3 Sınıf
Birlikte</t>
  </si>
  <si>
    <t>4 Sınıf
Birlikte</t>
  </si>
  <si>
    <t>SAYI</t>
  </si>
  <si>
    <t>KUR
TIPI</t>
  </si>
  <si>
    <t>Camiliören Köyü 3 Nolu Köy Sk. No: 175 İç Kapı No: 3</t>
  </si>
  <si>
    <t>Camiliören Köyü  3 Nolu Köy Sk. No: 175 İç Kapı No: 3</t>
  </si>
  <si>
    <t>Saratlı Beldesi Cumhuriyet Mah. Küme Evleri No: 5 İç Kapı No: 1</t>
  </si>
  <si>
    <t xml:space="preserve">Pınar Mah. 11 / Bedüüzzaman Bul.  Blok No: 141 İç Kapı No: 1 </t>
  </si>
  <si>
    <t xml:space="preserve">Sanayi Mah. 2 / Kapadokya Bul. Valilik Sitesi Blok No: 47 İç Kapı No: 1 </t>
  </si>
  <si>
    <t xml:space="preserve">Şifahane Mah. 46 / Hashas Cad. Blok No: 130 İç Kapı No: 1 </t>
  </si>
  <si>
    <t xml:space="preserve">Çiftlik Mah. 6462 Sk.  Blok No: 14 İç Kapı No: 1 </t>
  </si>
  <si>
    <t xml:space="preserve">Hacılar Harmanı Mah. 49 / Selçuk Cad. Blok No: 27 İç Kapı No: 1 </t>
  </si>
  <si>
    <t xml:space="preserve">Fatih Mah. 57 / Ziraat Cad. Blok No: 15 İç Kapı No: 1 </t>
  </si>
  <si>
    <t xml:space="preserve">Taşpazar Mah. 820 Sk. Blok No: 1 İç Kapı No: 1 </t>
  </si>
  <si>
    <t xml:space="preserve">Coğlaki Mah. 1204 Sk. Sitesi Ek Bina Blok No: 5 İç Kapı No: 1 </t>
  </si>
  <si>
    <t xml:space="preserve">Küçük Bölcek Mah. 2666 Sk. Blok No: 2 İç Kapı No: 1 </t>
  </si>
  <si>
    <t xml:space="preserve">Taşpazar Mah. 863 Sk. Blok No: 4 İç Kapı No: 1 </t>
  </si>
  <si>
    <t xml:space="preserve">Kılıçaslan Mah. 1332 / Genç Osman Sk. Blok No: 2 İç Kapı No: 2 </t>
  </si>
  <si>
    <t xml:space="preserve">Nakkaş Mah. 2802 / Ak İrfan Sk. Blok No: 16 İç Kapı No: 1 </t>
  </si>
  <si>
    <t xml:space="preserve">Zafer Mah. 22 / Nevşehir Cad. Blok No: 134 İç Kapı No: 1 </t>
  </si>
  <si>
    <t xml:space="preserve">Yeşilçam Mah. Yıldırım Beyazıt Cad. No: 28 İç Kapı No: A </t>
  </si>
  <si>
    <t>Aratol Bahçeli Mah. 157 / Ahmet Davutoğlu Bul. No: 132-4 İç Kapı No: 1</t>
  </si>
  <si>
    <t xml:space="preserve">Aratol İstiklal Mah. 153 / Atatürk Bul. Blok No: 56/1 İç Kapı No: 1 </t>
  </si>
  <si>
    <t xml:space="preserve">Çiftlik Mah. 6462 Sk. Blok No: 14 İç Kapı No: 1 </t>
  </si>
  <si>
    <t xml:space="preserve">Küçük Bölcek Mah. 2610 Sk. Okul Sitesi Blok No: 8 İç Kapı No: 1 </t>
  </si>
  <si>
    <t xml:space="preserve">Nakkaş Mah. 2856 Sk. Blok No: 9 İç Kapı No: 1 </t>
  </si>
  <si>
    <t xml:space="preserve">Taşpazar Mah.868/Şehit Onbaşı Yavuz Çoban Sk. No:61 İç Kapı No: 1 </t>
  </si>
  <si>
    <t xml:space="preserve">İstiklal Mah. 11 / Hürriyet Bul. Blok No: 116 İç Kapı No: 1 </t>
  </si>
  <si>
    <t xml:space="preserve">Topakkaya Beldesi Yeşilçam Mah.Yıldırım Beyazıt Cad.No:28 İç Kapı No:A </t>
  </si>
  <si>
    <t xml:space="preserve">Sofular Mah. 29 / Gündoğdu Cad. No: 1 İç Kapı No: 1 </t>
  </si>
  <si>
    <t xml:space="preserve">Ereğlikapı Mah. 11 / Bediüzzaman Bul. No: 42 İç Kapı No: 1 </t>
  </si>
  <si>
    <t xml:space="preserve">Hacılar Harmanı Mah. 5 / Konya Bul.  C Blok No: 55-2 İç Kapı No: 1 </t>
  </si>
  <si>
    <t>Merkez Mah. Girne Sk. No: 10 İç Kapı No: 1</t>
  </si>
  <si>
    <t>İstiklal Mah. Karakol Küme Evleri Blok No: 16/2</t>
  </si>
  <si>
    <t>Fevzi Çakmak Mah. Büyük Bozcamahmut  Blok No: 194 İç Kapı No: 1</t>
  </si>
  <si>
    <t>Merkez Mah. Girne Sk. Sitesi No: 10 İç Kapı No: 1</t>
  </si>
  <si>
    <t>Merkez Mah. Girne Sk. Sitesi No: 10 İç Kapı No: 3</t>
  </si>
  <si>
    <t>Fevzi Çakmak Mah. Büyük Bozcamahmut  No: 67 İç Kapı No: 2</t>
  </si>
  <si>
    <t>Merkez Mah. Alaattin Cad. No: 3 İç Kapı No: Z-1</t>
  </si>
  <si>
    <t>Ortaköy Şehit Uzman Nurullah Sabırer Anadolu Lis.</t>
  </si>
  <si>
    <t>Necmiye-Mehmet Yazıcı Mesleki ve Teknik Anadolu Lis</t>
  </si>
  <si>
    <t>Hüseyin Cahit Korkmaz Mesleki ve Teknik Anadolu Lis.</t>
  </si>
  <si>
    <t>İLÇELER BAZINDA İLKOKULARDA  ÖĞRENCİ-DERSLİK-ÖĞRETMEN- İDARECİ-PERSONEL-YENİ KAYIT DAĞILIMI</t>
  </si>
  <si>
    <t>OKUL ÖNCESİ BAĞIMIZ ANAOKULLARI VE ANASIFLARININ İLÇELER VE OKULLAR BAZINDA DAĞILIMI</t>
  </si>
  <si>
    <t xml:space="preserve"> İLÇELER BAZINDA OKUL -KURUM-DERSİL-ÖĞRENCİ-ÖĞREMEN-YÖNETİCİ DAĞILIMI VE OKULLAŞMA ORANI</t>
  </si>
  <si>
    <t>İLÇELER BAZINDA ORTAOKULLARDA ÖĞRENCİ-DERSLİK-ÖĞRETMEN- İDARECİ-PERSONEL-YENİ KAYIT DAĞILIMI</t>
  </si>
  <si>
    <t>İLÇELER OKULLAR BAZINDA ÖĞRNECİ DERSLİK ÖĞRETMEN İDARECİ YENİ KAYIT VE MEZUN ÖĞRENCİ DAĞILIMI</t>
  </si>
  <si>
    <t xml:space="preserve"> </t>
  </si>
  <si>
    <t>İLÇELER VE OKULLAR BAZINDA BİRLEŞTİRİLMİŞ SINIF DAĞILIMI</t>
  </si>
  <si>
    <t xml:space="preserve">İLÇELER OKULLAR BAZINDA İKİLİ ÖĞRETİM YAPAN OKULLAR </t>
  </si>
  <si>
    <t>AKSARAY MERKEZ İLÇE TOLAM NÜFUSU</t>
  </si>
  <si>
    <t>AKSARAY MERKEZ İLÇE KÖY KASABA TOPLAM NÜFUSU</t>
  </si>
  <si>
    <t>Aksaray MERKEZ İLÇE GENEL TOPLAM NÜFUSU</t>
  </si>
  <si>
    <t>AĞAÇÖREN MERKEZ TOLAM NÜFUSU</t>
  </si>
  <si>
    <t>AĞAÇÖREN KÖY TOPLAM NÜFUSU</t>
  </si>
  <si>
    <t>AĞAÇÖREN GENEL TOPLAM NÜFUSU</t>
  </si>
  <si>
    <t>ESKİL MERKEZ TOLAM NÜFUSU</t>
  </si>
  <si>
    <t>ESKİL  KÖY TOPLAM NÜFUSU</t>
  </si>
  <si>
    <t>ESKİL GENEL TOPLAM NÜFUSU</t>
  </si>
  <si>
    <t>GÜLAĞAÇ MERKEZ TOLAM NÜFUSU</t>
  </si>
  <si>
    <t>GÜLAĞAÇ KÖY KASABA TOLAM NÜFUSU</t>
  </si>
  <si>
    <t>GÜLAĞAÇ GENEL TOPLAM NÜFUSU</t>
  </si>
  <si>
    <t>GÜZELYURT MERKEZ TOLAM NÜFUSU</t>
  </si>
  <si>
    <t>GÜZELYURT KÖY KASABA TOLAM NÜFUSU</t>
  </si>
  <si>
    <t>ORTAKÖY  MERKEZ TOLAM NÜFUSU</t>
  </si>
  <si>
    <t>ORTAKÖY KÖY TOLAM NÜFUSU</t>
  </si>
  <si>
    <t>SARIYAHŞİ MERKEZ TOLAM NÜFUSU</t>
  </si>
  <si>
    <t>SARIYAHŞİ KÖY TOLAM NÜFUSU</t>
  </si>
  <si>
    <t>SARIYAHŞİ GENEL TOPLAM NÜFUSU</t>
  </si>
  <si>
    <t>İL GENELİ ŞEHİR TOPLAM NÜFUSU</t>
  </si>
  <si>
    <t>İL GENELİ KÖY KASABA TOPLAM NÜFUSU</t>
  </si>
  <si>
    <t>İL GENELİ GENEL TOPLAM NÜFUSU</t>
  </si>
  <si>
    <t>İLİMİZİN SON ALTI YILLIK NÜFUSUN  YERLEŞİM YERLERİNE GÖRE ARTIŞ  VE AZALIŞI</t>
  </si>
  <si>
    <t>İLÇELER BAZINDA OKUL_KURUM_TİPİ_ADRESİ_TELEFON VE EPOSTA ADRESELİR</t>
  </si>
  <si>
    <t>İLÇELER OKULLAR BAZINDA ÖĞRETMENLERİN BRAŞLARI BAZINDA DAĞILIMI</t>
  </si>
  <si>
    <t>OKULLAR_İLÇELER BAZINDA YÖNETİCİ DAĞILIMI</t>
  </si>
  <si>
    <t>İLÇELER OKULLAR BAZINDA GENEL İDARİ HİZMETLER SINIFININ DAĞILIMI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</si>
</sst>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8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Verdana"/>
      <family val="2"/>
      <charset val="162"/>
    </font>
    <font>
      <b/>
      <sz val="11"/>
      <name val="Verdana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0"/>
      <name val="Verdana"/>
      <family val="2"/>
      <charset val="162"/>
    </font>
    <font>
      <sz val="1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name val="Verdana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name val="Calibri"/>
      <family val="2"/>
      <charset val="162"/>
      <scheme val="minor"/>
    </font>
    <font>
      <b/>
      <sz val="9"/>
      <color theme="1"/>
      <name val="Verdana"/>
      <family val="2"/>
      <charset val="162"/>
    </font>
    <font>
      <b/>
      <sz val="10"/>
      <color theme="1"/>
      <name val="Verdana"/>
      <family val="2"/>
      <charset val="162"/>
    </font>
    <font>
      <sz val="8"/>
      <name val="Verdana"/>
      <family val="2"/>
      <charset val="162"/>
    </font>
    <font>
      <sz val="9"/>
      <name val="Verdana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color rgb="FF000000"/>
      <name val="Verdana"/>
      <family val="2"/>
      <charset val="162"/>
    </font>
    <font>
      <b/>
      <sz val="11"/>
      <color theme="5"/>
      <name val="Verdana"/>
      <family val="2"/>
      <charset val="162"/>
    </font>
    <font>
      <b/>
      <sz val="9"/>
      <color theme="1"/>
      <name val="Calibri"/>
      <family val="2"/>
      <charset val="162"/>
      <scheme val="minor"/>
    </font>
    <font>
      <b/>
      <u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i/>
      <sz val="11"/>
      <name val="Verdana"/>
      <family val="2"/>
      <charset val="162"/>
    </font>
    <font>
      <b/>
      <i/>
      <sz val="10"/>
      <name val="Verdana"/>
      <family val="2"/>
      <charset val="162"/>
    </font>
    <font>
      <b/>
      <sz val="12"/>
      <color theme="3"/>
      <name val="Verdana"/>
      <family val="2"/>
      <charset val="162"/>
    </font>
    <font>
      <b/>
      <sz val="12"/>
      <color rgb="FF000000"/>
      <name val="Verdana"/>
      <family val="2"/>
      <charset val="162"/>
    </font>
    <font>
      <b/>
      <i/>
      <sz val="14"/>
      <name val="Verdana"/>
      <family val="2"/>
      <charset val="162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  <charset val="16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rgb="FFFF0000"/>
      <name val="Calibri"/>
      <family val="2"/>
      <charset val="162"/>
      <scheme val="minor"/>
    </font>
    <font>
      <b/>
      <sz val="14"/>
      <name val="Arial"/>
      <family val="2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  <charset val="162"/>
    </font>
    <font>
      <sz val="12"/>
      <name val="Arial"/>
      <family val="2"/>
      <charset val="162"/>
    </font>
    <font>
      <b/>
      <sz val="11"/>
      <name val="Arial"/>
      <family val="2"/>
    </font>
    <font>
      <b/>
      <sz val="11"/>
      <color indexed="8"/>
      <name val="Arial Tur"/>
      <charset val="162"/>
    </font>
    <font>
      <b/>
      <sz val="12"/>
      <color indexed="8"/>
      <name val="Arial tur"/>
      <charset val="162"/>
    </font>
    <font>
      <b/>
      <sz val="16"/>
      <color indexed="10"/>
      <name val="Arial"/>
      <family val="2"/>
    </font>
    <font>
      <b/>
      <sz val="11.5"/>
      <name val="Arial"/>
      <family val="2"/>
    </font>
    <font>
      <b/>
      <sz val="10.5"/>
      <name val="Arial"/>
      <family val="2"/>
    </font>
    <font>
      <b/>
      <sz val="10"/>
      <name val="Arial"/>
      <family val="2"/>
      <charset val="162"/>
    </font>
    <font>
      <b/>
      <sz val="9"/>
      <name val="Arial"/>
      <family val="2"/>
    </font>
    <font>
      <sz val="10"/>
      <name val="Arial"/>
      <family val="2"/>
    </font>
    <font>
      <b/>
      <sz val="9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9.5"/>
      <name val="Arial"/>
      <family val="2"/>
    </font>
    <font>
      <b/>
      <sz val="10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b/>
      <sz val="11"/>
      <name val="Times New Roman"/>
      <family val="1"/>
      <charset val="162"/>
    </font>
    <font>
      <b/>
      <sz val="12"/>
      <color theme="1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0"/>
      <color indexed="10"/>
      <name val="Arial Tur"/>
      <family val="2"/>
      <charset val="162"/>
    </font>
    <font>
      <b/>
      <sz val="9"/>
      <name val="Arial Tur"/>
      <charset val="162"/>
    </font>
    <font>
      <sz val="9"/>
      <name val="Arial Tur"/>
      <charset val="162"/>
    </font>
    <font>
      <sz val="11"/>
      <name val="Arial Tur"/>
      <charset val="162"/>
    </font>
    <font>
      <b/>
      <sz val="8"/>
      <name val="Arial Tur"/>
      <charset val="162"/>
    </font>
    <font>
      <b/>
      <sz val="11"/>
      <name val="Arial Tur"/>
      <charset val="162"/>
    </font>
    <font>
      <sz val="11"/>
      <name val="Arial"/>
      <family val="2"/>
      <charset val="162"/>
    </font>
    <font>
      <b/>
      <sz val="11"/>
      <color rgb="FF000000"/>
      <name val="Verdana"/>
      <family val="2"/>
      <charset val="162"/>
    </font>
    <font>
      <b/>
      <sz val="14"/>
      <color theme="4" tint="-0.499984740745262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  <font>
      <b/>
      <i/>
      <sz val="16"/>
      <color theme="1"/>
      <name val="Calibri"/>
      <family val="2"/>
      <charset val="162"/>
      <scheme val="minor"/>
    </font>
    <font>
      <b/>
      <i/>
      <sz val="11"/>
      <color indexed="81"/>
      <name val="Tahoma"/>
      <family val="2"/>
      <charset val="162"/>
    </font>
    <font>
      <b/>
      <i/>
      <sz val="14"/>
      <color indexed="81"/>
      <name val="Tahoma"/>
      <family val="2"/>
      <charset val="162"/>
    </font>
    <font>
      <b/>
      <i/>
      <sz val="12"/>
      <color indexed="81"/>
      <name val="Tahoma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EBE6"/>
        <bgColor indexed="64"/>
      </patternFill>
    </fill>
    <fill>
      <patternFill patternType="solid">
        <fgColor rgb="FFE6F0FE"/>
        <bgColor indexed="64"/>
      </patternFill>
    </fill>
    <fill>
      <patternFill patternType="solid">
        <fgColor rgb="FFA2E4FC"/>
        <bgColor indexed="64"/>
      </patternFill>
    </fill>
    <fill>
      <patternFill patternType="solid">
        <fgColor rgb="FFA1FDFD"/>
        <bgColor indexed="64"/>
      </patternFill>
    </fill>
    <fill>
      <patternFill patternType="solid">
        <fgColor rgb="FF94E4D5"/>
        <bgColor indexed="64"/>
      </patternFill>
    </fill>
    <fill>
      <patternFill patternType="solid">
        <fgColor rgb="FFC8C6F0"/>
        <bgColor indexed="64"/>
      </patternFill>
    </fill>
    <fill>
      <patternFill patternType="solid">
        <fgColor rgb="FFD6F1A9"/>
        <bgColor indexed="64"/>
      </patternFill>
    </fill>
    <fill>
      <patternFill patternType="solid">
        <fgColor rgb="FFE19997"/>
        <bgColor indexed="64"/>
      </patternFill>
    </fill>
    <fill>
      <patternFill patternType="solid">
        <fgColor rgb="FFFABCF7"/>
        <bgColor indexed="64"/>
      </patternFill>
    </fill>
    <fill>
      <patternFill patternType="solid">
        <fgColor rgb="FFC5FFE2"/>
        <bgColor indexed="64"/>
      </patternFill>
    </fill>
    <fill>
      <patternFill patternType="solid">
        <fgColor rgb="FFEEFFDD"/>
        <bgColor indexed="64"/>
      </patternFill>
    </fill>
    <fill>
      <patternFill patternType="solid">
        <fgColor rgb="FFFEDDCE"/>
        <bgColor indexed="64"/>
      </patternFill>
    </fill>
    <fill>
      <patternFill patternType="solid">
        <fgColor rgb="FFDFB499"/>
        <bgColor indexed="64"/>
      </patternFill>
    </fill>
    <fill>
      <patternFill patternType="solid">
        <fgColor rgb="FFEAB8B0"/>
        <bgColor indexed="64"/>
      </patternFill>
    </fill>
    <fill>
      <patternFill patternType="solid">
        <fgColor theme="3" tint="0.59996337778862885"/>
        <bgColor theme="0"/>
      </patternFill>
    </fill>
    <fill>
      <patternFill patternType="solid">
        <fgColor theme="4" tint="0.39994506668294322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9"/>
        <bgColor theme="0"/>
      </patternFill>
    </fill>
    <fill>
      <patternFill patternType="solid">
        <fgColor rgb="FFA5CDBA"/>
        <bgColor theme="0"/>
      </patternFill>
    </fill>
    <fill>
      <patternFill patternType="solid">
        <fgColor rgb="FFFFCCFF"/>
        <bgColor indexed="64"/>
      </patternFill>
    </fill>
    <fill>
      <patternFill patternType="solid">
        <fgColor rgb="FFF8A8A2"/>
        <bgColor indexed="64"/>
      </patternFill>
    </fill>
  </fills>
  <borders count="1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20"/>
      </left>
      <right style="hair">
        <color indexed="20"/>
      </right>
      <top style="double">
        <color indexed="20"/>
      </top>
      <bottom style="hair">
        <color indexed="20"/>
      </bottom>
      <diagonal/>
    </border>
    <border>
      <left style="hair">
        <color indexed="20"/>
      </left>
      <right style="hair">
        <color indexed="20"/>
      </right>
      <top style="double">
        <color indexed="20"/>
      </top>
      <bottom style="hair">
        <color indexed="20"/>
      </bottom>
      <diagonal/>
    </border>
    <border>
      <left style="hair">
        <color indexed="20"/>
      </left>
      <right style="double">
        <color indexed="20"/>
      </right>
      <top style="double">
        <color indexed="20"/>
      </top>
      <bottom style="hair">
        <color indexed="20"/>
      </bottom>
      <diagonal/>
    </border>
    <border>
      <left style="double">
        <color indexed="20"/>
      </left>
      <right style="hair">
        <color indexed="20"/>
      </right>
      <top style="hair">
        <color indexed="20"/>
      </top>
      <bottom style="hair">
        <color indexed="20"/>
      </bottom>
      <diagonal/>
    </border>
    <border>
      <left style="hair">
        <color indexed="20"/>
      </left>
      <right style="hair">
        <color indexed="20"/>
      </right>
      <top style="hair">
        <color indexed="20"/>
      </top>
      <bottom style="hair">
        <color indexed="20"/>
      </bottom>
      <diagonal/>
    </border>
    <border>
      <left style="hair">
        <color indexed="20"/>
      </left>
      <right style="double">
        <color indexed="20"/>
      </right>
      <top style="hair">
        <color indexed="20"/>
      </top>
      <bottom style="hair">
        <color indexed="20"/>
      </bottom>
      <diagonal/>
    </border>
    <border>
      <left style="double">
        <color indexed="20"/>
      </left>
      <right style="hair">
        <color indexed="20"/>
      </right>
      <top style="hair">
        <color indexed="20"/>
      </top>
      <bottom style="double">
        <color indexed="20"/>
      </bottom>
      <diagonal/>
    </border>
    <border>
      <left style="hair">
        <color indexed="20"/>
      </left>
      <right style="hair">
        <color indexed="20"/>
      </right>
      <top style="hair">
        <color indexed="20"/>
      </top>
      <bottom style="double">
        <color indexed="20"/>
      </bottom>
      <diagonal/>
    </border>
    <border>
      <left style="hair">
        <color indexed="20"/>
      </left>
      <right style="double">
        <color indexed="20"/>
      </right>
      <top style="hair">
        <color indexed="20"/>
      </top>
      <bottom style="double">
        <color indexed="20"/>
      </bottom>
      <diagonal/>
    </border>
    <border>
      <left style="double">
        <color indexed="20"/>
      </left>
      <right style="hair">
        <color indexed="20"/>
      </right>
      <top style="hair">
        <color indexed="20"/>
      </top>
      <bottom/>
      <diagonal/>
    </border>
    <border>
      <left style="double">
        <color indexed="20"/>
      </left>
      <right style="hair">
        <color indexed="20"/>
      </right>
      <top/>
      <bottom style="hair">
        <color indexed="20"/>
      </bottom>
      <diagonal/>
    </border>
    <border>
      <left style="hair">
        <color indexed="20"/>
      </left>
      <right style="hair">
        <color indexed="20"/>
      </right>
      <top/>
      <bottom style="hair">
        <color indexed="20"/>
      </bottom>
      <diagonal/>
    </border>
    <border>
      <left style="thin">
        <color indexed="64"/>
      </left>
      <right style="hair">
        <color indexed="20"/>
      </right>
      <top style="hair">
        <color indexed="20"/>
      </top>
      <bottom style="hair">
        <color indexed="20"/>
      </bottom>
      <diagonal/>
    </border>
    <border>
      <left style="hair">
        <color indexed="20"/>
      </left>
      <right style="thin">
        <color indexed="64"/>
      </right>
      <top style="hair">
        <color indexed="20"/>
      </top>
      <bottom style="hair">
        <color indexed="20"/>
      </bottom>
      <diagonal/>
    </border>
    <border>
      <left style="hair">
        <color indexed="20"/>
      </left>
      <right style="hair">
        <color indexed="20"/>
      </right>
      <top style="hair">
        <color indexed="2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 style="medium">
        <color theme="5"/>
      </left>
      <right/>
      <top style="medium">
        <color theme="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5"/>
      </top>
      <bottom/>
      <diagonal/>
    </border>
    <border>
      <left style="thin">
        <color indexed="64"/>
      </left>
      <right/>
      <top style="medium">
        <color theme="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5"/>
      </top>
      <bottom style="thin">
        <color indexed="64"/>
      </bottom>
      <diagonal/>
    </border>
    <border>
      <left style="medium">
        <color indexed="64"/>
      </left>
      <right/>
      <top style="medium">
        <color theme="5"/>
      </top>
      <bottom style="thin">
        <color indexed="64"/>
      </bottom>
      <diagonal/>
    </border>
    <border>
      <left/>
      <right/>
      <top style="medium">
        <color theme="5"/>
      </top>
      <bottom style="thin">
        <color indexed="64"/>
      </bottom>
      <diagonal/>
    </border>
    <border>
      <left/>
      <right style="thin">
        <color indexed="64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 style="medium">
        <color theme="5"/>
      </right>
      <top style="medium">
        <color theme="5"/>
      </top>
      <bottom style="thin">
        <color indexed="64"/>
      </bottom>
      <diagonal/>
    </border>
    <border>
      <left style="medium">
        <color theme="5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 style="medium">
        <color indexed="64"/>
      </bottom>
      <diagonal/>
    </border>
    <border>
      <left style="medium">
        <color theme="5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5"/>
      </right>
      <top style="medium">
        <color indexed="64"/>
      </top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5"/>
      </right>
      <top/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5"/>
      </right>
      <top style="thin">
        <color indexed="64"/>
      </top>
      <bottom/>
      <diagonal/>
    </border>
    <border>
      <left style="medium">
        <color theme="5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5"/>
      </right>
      <top style="medium">
        <color indexed="64"/>
      </top>
      <bottom style="medium">
        <color indexed="64"/>
      </bottom>
      <diagonal/>
    </border>
    <border>
      <left style="medium">
        <color theme="5"/>
      </left>
      <right/>
      <top style="medium">
        <color indexed="64"/>
      </top>
      <bottom style="dashed">
        <color auto="1"/>
      </bottom>
      <diagonal/>
    </border>
    <border>
      <left/>
      <right style="medium">
        <color theme="5"/>
      </right>
      <top style="medium">
        <color indexed="64"/>
      </top>
      <bottom style="hair">
        <color indexed="64"/>
      </bottom>
      <diagonal/>
    </border>
    <border>
      <left style="medium">
        <color theme="5"/>
      </left>
      <right/>
      <top style="dashed">
        <color auto="1"/>
      </top>
      <bottom style="dashed">
        <color auto="1"/>
      </bottom>
      <diagonal/>
    </border>
    <border>
      <left/>
      <right style="medium">
        <color theme="5"/>
      </right>
      <top style="hair">
        <color indexed="64"/>
      </top>
      <bottom style="hair">
        <color indexed="64"/>
      </bottom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 style="dashed">
        <color auto="1"/>
      </top>
      <bottom style="medium">
        <color theme="5"/>
      </bottom>
      <diagonal/>
    </border>
    <border>
      <left/>
      <right/>
      <top style="dashed">
        <color auto="1"/>
      </top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5"/>
      </bottom>
      <diagonal/>
    </border>
    <border>
      <left/>
      <right/>
      <top style="hair">
        <color indexed="64"/>
      </top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433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4" fillId="4" borderId="1" xfId="0" applyFont="1" applyFill="1" applyBorder="1"/>
    <xf numFmtId="0" fontId="4" fillId="3" borderId="1" xfId="0" applyFont="1" applyFill="1" applyBorder="1"/>
    <xf numFmtId="0" fontId="4" fillId="5" borderId="1" xfId="0" applyFont="1" applyFill="1" applyBorder="1"/>
    <xf numFmtId="0" fontId="0" fillId="0" borderId="1" xfId="0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 textRotation="90" wrapText="1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7" xfId="0" applyBorder="1"/>
    <xf numFmtId="0" fontId="0" fillId="0" borderId="16" xfId="0" applyBorder="1"/>
    <xf numFmtId="0" fontId="0" fillId="0" borderId="21" xfId="0" applyBorder="1"/>
    <xf numFmtId="0" fontId="4" fillId="4" borderId="2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textRotation="90" wrapText="1"/>
    </xf>
    <xf numFmtId="0" fontId="1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8" borderId="1" xfId="0" applyFill="1" applyBorder="1"/>
    <xf numFmtId="0" fontId="0" fillId="15" borderId="1" xfId="0" applyFill="1" applyBorder="1" applyAlignment="1">
      <alignment horizontal="left"/>
    </xf>
    <xf numFmtId="0" fontId="0" fillId="15" borderId="1" xfId="0" applyFill="1" applyBorder="1" applyAlignment="1">
      <alignment horizontal="left" wrapText="1"/>
    </xf>
    <xf numFmtId="0" fontId="0" fillId="15" borderId="1" xfId="0" applyFill="1" applyBorder="1" applyAlignment="1">
      <alignment horizontal="center" vertical="center"/>
    </xf>
    <xf numFmtId="0" fontId="0" fillId="15" borderId="1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3" borderId="21" xfId="0" applyFill="1" applyBorder="1"/>
    <xf numFmtId="0" fontId="0" fillId="8" borderId="21" xfId="0" applyFill="1" applyBorder="1"/>
    <xf numFmtId="0" fontId="0" fillId="9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0" fillId="5" borderId="1" xfId="0" applyFill="1" applyBorder="1"/>
    <xf numFmtId="0" fontId="10" fillId="0" borderId="0" xfId="0" applyFont="1"/>
    <xf numFmtId="0" fontId="2" fillId="16" borderId="1" xfId="0" applyFont="1" applyFill="1" applyBorder="1" applyAlignment="1">
      <alignment vertical="center" wrapText="1"/>
    </xf>
    <xf numFmtId="0" fontId="0" fillId="16" borderId="1" xfId="0" applyFill="1" applyBorder="1"/>
    <xf numFmtId="0" fontId="2" fillId="15" borderId="1" xfId="0" applyFont="1" applyFill="1" applyBorder="1" applyAlignment="1">
      <alignment vertical="center" wrapText="1"/>
    </xf>
    <xf numFmtId="0" fontId="0" fillId="15" borderId="1" xfId="0" applyFill="1" applyBorder="1"/>
    <xf numFmtId="0" fontId="2" fillId="17" borderId="1" xfId="0" applyFont="1" applyFill="1" applyBorder="1" applyAlignment="1">
      <alignment vertical="center" wrapText="1"/>
    </xf>
    <xf numFmtId="0" fontId="0" fillId="17" borderId="1" xfId="0" applyFill="1" applyBorder="1"/>
    <xf numFmtId="0" fontId="2" fillId="8" borderId="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0" fillId="3" borderId="12" xfId="0" applyFill="1" applyBorder="1"/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vertical="center" wrapText="1"/>
    </xf>
    <xf numFmtId="0" fontId="18" fillId="17" borderId="1" xfId="0" applyFont="1" applyFill="1" applyBorder="1" applyAlignment="1">
      <alignment vertical="center" wrapText="1"/>
    </xf>
    <xf numFmtId="0" fontId="18" fillId="16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2" borderId="54" xfId="0" applyFont="1" applyFill="1" applyBorder="1" applyAlignment="1">
      <alignment horizontal="center" vertical="center" wrapText="1"/>
    </xf>
    <xf numFmtId="0" fontId="20" fillId="2" borderId="54" xfId="0" applyFont="1" applyFill="1" applyBorder="1" applyAlignment="1">
      <alignment vertical="center" wrapText="1"/>
    </xf>
    <xf numFmtId="0" fontId="20" fillId="2" borderId="55" xfId="0" applyFont="1" applyFill="1" applyBorder="1" applyAlignment="1">
      <alignment vertical="center" wrapText="1"/>
    </xf>
    <xf numFmtId="0" fontId="20" fillId="2" borderId="57" xfId="0" applyFont="1" applyFill="1" applyBorder="1" applyAlignment="1">
      <alignment horizontal="center" vertical="center" wrapText="1"/>
    </xf>
    <xf numFmtId="0" fontId="20" fillId="2" borderId="57" xfId="0" applyFont="1" applyFill="1" applyBorder="1" applyAlignment="1">
      <alignment vertical="center" wrapText="1"/>
    </xf>
    <xf numFmtId="0" fontId="20" fillId="2" borderId="58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30" fillId="0" borderId="0" xfId="0" applyFont="1"/>
    <xf numFmtId="0" fontId="32" fillId="21" borderId="65" xfId="0" applyFont="1" applyFill="1" applyBorder="1" applyAlignment="1">
      <alignment horizontal="center" vertical="center" wrapText="1"/>
    </xf>
    <xf numFmtId="0" fontId="30" fillId="21" borderId="66" xfId="0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textRotation="90"/>
    </xf>
    <xf numFmtId="0" fontId="30" fillId="21" borderId="67" xfId="0" applyFont="1" applyFill="1" applyBorder="1" applyAlignment="1">
      <alignment horizontal="center" textRotation="90"/>
    </xf>
    <xf numFmtId="0" fontId="33" fillId="22" borderId="39" xfId="0" applyFont="1" applyFill="1" applyBorder="1" applyAlignment="1">
      <alignment horizontal="center" vertical="center" wrapText="1"/>
    </xf>
    <xf numFmtId="0" fontId="34" fillId="22" borderId="10" xfId="0" applyFont="1" applyFill="1" applyBorder="1" applyAlignment="1">
      <alignment horizontal="left" vertical="center"/>
    </xf>
    <xf numFmtId="0" fontId="35" fillId="22" borderId="7" xfId="0" applyFont="1" applyFill="1" applyBorder="1"/>
    <xf numFmtId="0" fontId="30" fillId="22" borderId="7" xfId="0" applyFont="1" applyFill="1" applyBorder="1"/>
    <xf numFmtId="0" fontId="30" fillId="22" borderId="16" xfId="0" applyFont="1" applyFill="1" applyBorder="1"/>
    <xf numFmtId="0" fontId="33" fillId="22" borderId="40" xfId="0" applyFont="1" applyFill="1" applyBorder="1" applyAlignment="1">
      <alignment horizontal="center" vertical="center" wrapText="1"/>
    </xf>
    <xf numFmtId="0" fontId="34" fillId="22" borderId="5" xfId="0" applyFont="1" applyFill="1" applyBorder="1" applyAlignment="1">
      <alignment horizontal="left" vertical="center"/>
    </xf>
    <xf numFmtId="0" fontId="35" fillId="22" borderId="1" xfId="0" applyFont="1" applyFill="1" applyBorder="1"/>
    <xf numFmtId="0" fontId="30" fillId="22" borderId="1" xfId="0" applyFont="1" applyFill="1" applyBorder="1"/>
    <xf numFmtId="0" fontId="30" fillId="22" borderId="21" xfId="0" applyFont="1" applyFill="1" applyBorder="1"/>
    <xf numFmtId="0" fontId="34" fillId="22" borderId="26" xfId="0" applyFont="1" applyFill="1" applyBorder="1" applyAlignment="1">
      <alignment horizontal="left" vertical="center"/>
    </xf>
    <xf numFmtId="0" fontId="35" fillId="22" borderId="2" xfId="0" applyFont="1" applyFill="1" applyBorder="1"/>
    <xf numFmtId="0" fontId="30" fillId="22" borderId="2" xfId="0" applyFont="1" applyFill="1" applyBorder="1"/>
    <xf numFmtId="0" fontId="30" fillId="22" borderId="27" xfId="0" applyFont="1" applyFill="1" applyBorder="1"/>
    <xf numFmtId="0" fontId="35" fillId="24" borderId="7" xfId="0" applyFont="1" applyFill="1" applyBorder="1"/>
    <xf numFmtId="0" fontId="30" fillId="23" borderId="7" xfId="0" applyFont="1" applyFill="1" applyBorder="1"/>
    <xf numFmtId="0" fontId="30" fillId="23" borderId="16" xfId="0" applyFont="1" applyFill="1" applyBorder="1"/>
    <xf numFmtId="0" fontId="35" fillId="23" borderId="1" xfId="0" applyFont="1" applyFill="1" applyBorder="1"/>
    <xf numFmtId="0" fontId="30" fillId="23" borderId="1" xfId="0" applyFont="1" applyFill="1" applyBorder="1"/>
    <xf numFmtId="0" fontId="30" fillId="23" borderId="21" xfId="0" applyFont="1" applyFill="1" applyBorder="1"/>
    <xf numFmtId="0" fontId="35" fillId="25" borderId="1" xfId="0" applyFont="1" applyFill="1" applyBorder="1"/>
    <xf numFmtId="0" fontId="30" fillId="25" borderId="1" xfId="0" applyFont="1" applyFill="1" applyBorder="1"/>
    <xf numFmtId="0" fontId="30" fillId="25" borderId="21" xfId="0" applyFont="1" applyFill="1" applyBorder="1"/>
    <xf numFmtId="0" fontId="35" fillId="3" borderId="7" xfId="0" applyFont="1" applyFill="1" applyBorder="1"/>
    <xf numFmtId="0" fontId="30" fillId="3" borderId="7" xfId="0" applyFont="1" applyFill="1" applyBorder="1"/>
    <xf numFmtId="0" fontId="30" fillId="3" borderId="16" xfId="0" applyFont="1" applyFill="1" applyBorder="1"/>
    <xf numFmtId="0" fontId="30" fillId="3" borderId="1" xfId="0" applyFont="1" applyFill="1" applyBorder="1"/>
    <xf numFmtId="0" fontId="30" fillId="3" borderId="21" xfId="0" applyFont="1" applyFill="1" applyBorder="1"/>
    <xf numFmtId="0" fontId="35" fillId="3" borderId="18" xfId="0" applyFont="1" applyFill="1" applyBorder="1"/>
    <xf numFmtId="0" fontId="30" fillId="3" borderId="18" xfId="0" applyFont="1" applyFill="1" applyBorder="1"/>
    <xf numFmtId="0" fontId="30" fillId="3" borderId="19" xfId="0" applyFont="1" applyFill="1" applyBorder="1"/>
    <xf numFmtId="0" fontId="30" fillId="22" borderId="34" xfId="0" applyFont="1" applyFill="1" applyBorder="1" applyAlignment="1">
      <alignment horizontal="left" vertical="center" wrapText="1"/>
    </xf>
    <xf numFmtId="0" fontId="35" fillId="22" borderId="12" xfId="0" applyFont="1" applyFill="1" applyBorder="1"/>
    <xf numFmtId="0" fontId="30" fillId="22" borderId="12" xfId="0" applyFont="1" applyFill="1" applyBorder="1"/>
    <xf numFmtId="0" fontId="30" fillId="22" borderId="28" xfId="0" applyFont="1" applyFill="1" applyBorder="1"/>
    <xf numFmtId="0" fontId="30" fillId="22" borderId="26" xfId="0" applyFont="1" applyFill="1" applyBorder="1" applyAlignment="1">
      <alignment horizontal="left" vertical="center" wrapText="1"/>
    </xf>
    <xf numFmtId="0" fontId="30" fillId="26" borderId="10" xfId="0" applyFont="1" applyFill="1" applyBorder="1" applyAlignment="1">
      <alignment horizontal="left" vertical="center" wrapText="1"/>
    </xf>
    <xf numFmtId="0" fontId="35" fillId="26" borderId="7" xfId="0" applyFont="1" applyFill="1" applyBorder="1"/>
    <xf numFmtId="0" fontId="30" fillId="26" borderId="7" xfId="0" applyFont="1" applyFill="1" applyBorder="1"/>
    <xf numFmtId="0" fontId="30" fillId="26" borderId="16" xfId="0" applyFont="1" applyFill="1" applyBorder="1"/>
    <xf numFmtId="0" fontId="30" fillId="26" borderId="5" xfId="0" applyFont="1" applyFill="1" applyBorder="1" applyAlignment="1">
      <alignment horizontal="left" vertical="center" wrapText="1"/>
    </xf>
    <xf numFmtId="0" fontId="35" fillId="26" borderId="1" xfId="0" applyFont="1" applyFill="1" applyBorder="1"/>
    <xf numFmtId="0" fontId="30" fillId="26" borderId="1" xfId="0" applyFont="1" applyFill="1" applyBorder="1"/>
    <xf numFmtId="0" fontId="30" fillId="26" borderId="21" xfId="0" applyFont="1" applyFill="1" applyBorder="1"/>
    <xf numFmtId="0" fontId="30" fillId="26" borderId="26" xfId="0" applyFont="1" applyFill="1" applyBorder="1" applyAlignment="1">
      <alignment horizontal="left" vertical="center" wrapText="1"/>
    </xf>
    <xf numFmtId="0" fontId="30" fillId="26" borderId="2" xfId="0" applyFont="1" applyFill="1" applyBorder="1"/>
    <xf numFmtId="0" fontId="30" fillId="26" borderId="27" xfId="0" applyFont="1" applyFill="1" applyBorder="1"/>
    <xf numFmtId="0" fontId="30" fillId="5" borderId="70" xfId="0" applyFont="1" applyFill="1" applyBorder="1" applyAlignment="1">
      <alignment horizontal="center" vertical="center" wrapText="1"/>
    </xf>
    <xf numFmtId="0" fontId="30" fillId="5" borderId="71" xfId="0" applyFont="1" applyFill="1" applyBorder="1" applyAlignment="1">
      <alignment horizontal="left" vertical="center" wrapText="1"/>
    </xf>
    <xf numFmtId="0" fontId="35" fillId="5" borderId="72" xfId="0" applyFont="1" applyFill="1" applyBorder="1"/>
    <xf numFmtId="0" fontId="30" fillId="5" borderId="72" xfId="0" applyFont="1" applyFill="1" applyBorder="1"/>
    <xf numFmtId="0" fontId="30" fillId="5" borderId="73" xfId="0" applyFont="1" applyFill="1" applyBorder="1"/>
    <xf numFmtId="0" fontId="35" fillId="27" borderId="14" xfId="0" applyFont="1" applyFill="1" applyBorder="1"/>
    <xf numFmtId="0" fontId="35" fillId="27" borderId="75" xfId="0" applyFont="1" applyFill="1" applyBorder="1"/>
    <xf numFmtId="1" fontId="35" fillId="28" borderId="7" xfId="0" applyNumberFormat="1" applyFont="1" applyFill="1" applyBorder="1"/>
    <xf numFmtId="1" fontId="30" fillId="28" borderId="7" xfId="0" applyNumberFormat="1" applyFont="1" applyFill="1" applyBorder="1"/>
    <xf numFmtId="1" fontId="30" fillId="28" borderId="16" xfId="0" applyNumberFormat="1" applyFont="1" applyFill="1" applyBorder="1"/>
    <xf numFmtId="0" fontId="35" fillId="28" borderId="1" xfId="0" applyFont="1" applyFill="1" applyBorder="1"/>
    <xf numFmtId="1" fontId="30" fillId="28" borderId="1" xfId="0" applyNumberFormat="1" applyFont="1" applyFill="1" applyBorder="1"/>
    <xf numFmtId="1" fontId="30" fillId="28" borderId="21" xfId="0" applyNumberFormat="1" applyFont="1" applyFill="1" applyBorder="1"/>
    <xf numFmtId="0" fontId="30" fillId="28" borderId="1" xfId="0" applyFont="1" applyFill="1" applyBorder="1"/>
    <xf numFmtId="0" fontId="30" fillId="28" borderId="21" xfId="0" applyFont="1" applyFill="1" applyBorder="1"/>
    <xf numFmtId="0" fontId="35" fillId="28" borderId="18" xfId="0" applyFont="1" applyFill="1" applyBorder="1"/>
    <xf numFmtId="0" fontId="30" fillId="28" borderId="18" xfId="0" applyFont="1" applyFill="1" applyBorder="1"/>
    <xf numFmtId="0" fontId="30" fillId="28" borderId="19" xfId="0" applyFont="1" applyFill="1" applyBorder="1"/>
    <xf numFmtId="1" fontId="35" fillId="27" borderId="44" xfId="0" applyNumberFormat="1" applyFont="1" applyFill="1" applyBorder="1"/>
    <xf numFmtId="0" fontId="36" fillId="29" borderId="10" xfId="0" applyFont="1" applyFill="1" applyBorder="1" applyAlignment="1">
      <alignment horizontal="left" vertical="center" wrapText="1"/>
    </xf>
    <xf numFmtId="0" fontId="36" fillId="29" borderId="16" xfId="0" applyFont="1" applyFill="1" applyBorder="1"/>
    <xf numFmtId="0" fontId="37" fillId="0" borderId="0" xfId="0" applyFont="1"/>
    <xf numFmtId="0" fontId="36" fillId="29" borderId="5" xfId="0" applyFont="1" applyFill="1" applyBorder="1"/>
    <xf numFmtId="0" fontId="36" fillId="29" borderId="21" xfId="0" applyFont="1" applyFill="1" applyBorder="1"/>
    <xf numFmtId="0" fontId="39" fillId="27" borderId="20" xfId="0" applyFont="1" applyFill="1" applyBorder="1" applyAlignment="1">
      <alignment horizontal="center" vertical="center"/>
    </xf>
    <xf numFmtId="0" fontId="36" fillId="29" borderId="5" xfId="0" applyFont="1" applyFill="1" applyBorder="1" applyAlignment="1">
      <alignment vertical="center" wrapText="1"/>
    </xf>
    <xf numFmtId="1" fontId="36" fillId="29" borderId="21" xfId="0" applyNumberFormat="1" applyFont="1" applyFill="1" applyBorder="1"/>
    <xf numFmtId="0" fontId="30" fillId="3" borderId="6" xfId="0" applyFont="1" applyFill="1" applyBorder="1" applyAlignment="1">
      <alignment horizontal="left" vertical="center" wrapText="1"/>
    </xf>
    <xf numFmtId="0" fontId="30" fillId="3" borderId="20" xfId="0" applyFont="1" applyFill="1" applyBorder="1" applyAlignment="1">
      <alignment horizontal="left" vertical="center" wrapText="1"/>
    </xf>
    <xf numFmtId="0" fontId="30" fillId="3" borderId="17" xfId="0" applyFont="1" applyFill="1" applyBorder="1" applyAlignment="1">
      <alignment horizontal="left" vertical="center" wrapText="1"/>
    </xf>
    <xf numFmtId="0" fontId="34" fillId="23" borderId="6" xfId="0" applyFont="1" applyFill="1" applyBorder="1"/>
    <xf numFmtId="0" fontId="34" fillId="23" borderId="20" xfId="0" applyFont="1" applyFill="1" applyBorder="1"/>
    <xf numFmtId="0" fontId="34" fillId="25" borderId="20" xfId="0" applyFont="1" applyFill="1" applyBorder="1"/>
    <xf numFmtId="0" fontId="34" fillId="25" borderId="17" xfId="0" applyFont="1" applyFill="1" applyBorder="1"/>
    <xf numFmtId="0" fontId="35" fillId="25" borderId="18" xfId="0" applyFont="1" applyFill="1" applyBorder="1"/>
    <xf numFmtId="0" fontId="35" fillId="25" borderId="19" xfId="0" applyFont="1" applyFill="1" applyBorder="1"/>
    <xf numFmtId="0" fontId="30" fillId="14" borderId="70" xfId="0" applyFont="1" applyFill="1" applyBorder="1" applyAlignment="1">
      <alignment horizontal="center" vertical="center" wrapText="1"/>
    </xf>
    <xf numFmtId="0" fontId="30" fillId="14" borderId="71" xfId="0" applyFont="1" applyFill="1" applyBorder="1" applyAlignment="1">
      <alignment horizontal="left" vertical="center" wrapText="1"/>
    </xf>
    <xf numFmtId="0" fontId="35" fillId="14" borderId="72" xfId="0" applyFont="1" applyFill="1" applyBorder="1" applyAlignment="1">
      <alignment horizontal="right"/>
    </xf>
    <xf numFmtId="0" fontId="30" fillId="14" borderId="72" xfId="0" applyFont="1" applyFill="1" applyBorder="1" applyAlignment="1">
      <alignment horizontal="right"/>
    </xf>
    <xf numFmtId="0" fontId="30" fillId="14" borderId="73" xfId="0" applyFont="1" applyFill="1" applyBorder="1" applyAlignment="1">
      <alignment horizontal="right"/>
    </xf>
    <xf numFmtId="1" fontId="35" fillId="28" borderId="1" xfId="0" applyNumberFormat="1" applyFont="1" applyFill="1" applyBorder="1"/>
    <xf numFmtId="0" fontId="30" fillId="28" borderId="6" xfId="0" applyFont="1" applyFill="1" applyBorder="1" applyAlignment="1">
      <alignment horizontal="left" vertical="center" wrapText="1"/>
    </xf>
    <xf numFmtId="0" fontId="30" fillId="28" borderId="20" xfId="0" applyFont="1" applyFill="1" applyBorder="1" applyAlignment="1">
      <alignment horizontal="left" vertical="center" wrapText="1"/>
    </xf>
    <xf numFmtId="0" fontId="30" fillId="28" borderId="17" xfId="0" applyFont="1" applyFill="1" applyBorder="1" applyAlignment="1">
      <alignment horizontal="left" vertical="center" wrapText="1"/>
    </xf>
    <xf numFmtId="1" fontId="37" fillId="29" borderId="19" xfId="0" applyNumberFormat="1" applyFont="1" applyFill="1" applyBorder="1"/>
    <xf numFmtId="0" fontId="35" fillId="27" borderId="36" xfId="0" applyFont="1" applyFill="1" applyBorder="1" applyAlignment="1">
      <alignment horizontal="center" vertical="center" wrapText="1"/>
    </xf>
    <xf numFmtId="0" fontId="42" fillId="19" borderId="21" xfId="0" applyFont="1" applyFill="1" applyBorder="1" applyAlignment="1">
      <alignment horizontal="center" vertical="center"/>
    </xf>
    <xf numFmtId="0" fontId="42" fillId="15" borderId="1" xfId="0" applyFont="1" applyFill="1" applyBorder="1"/>
    <xf numFmtId="0" fontId="42" fillId="19" borderId="1" xfId="0" applyFont="1" applyFill="1" applyBorder="1"/>
    <xf numFmtId="0" fontId="42" fillId="19" borderId="18" xfId="0" applyFont="1" applyFill="1" applyBorder="1"/>
    <xf numFmtId="0" fontId="42" fillId="30" borderId="1" xfId="0" applyFont="1" applyFill="1" applyBorder="1"/>
    <xf numFmtId="0" fontId="43" fillId="19" borderId="5" xfId="0" applyFont="1" applyFill="1" applyBorder="1" applyAlignment="1">
      <alignment vertical="center"/>
    </xf>
    <xf numFmtId="0" fontId="43" fillId="19" borderId="1" xfId="0" applyFont="1" applyFill="1" applyBorder="1" applyAlignment="1">
      <alignment vertical="center" wrapText="1"/>
    </xf>
    <xf numFmtId="0" fontId="43" fillId="19" borderId="21" xfId="0" applyFont="1" applyFill="1" applyBorder="1" applyAlignment="1">
      <alignment horizontal="center" vertical="center"/>
    </xf>
    <xf numFmtId="0" fontId="43" fillId="19" borderId="5" xfId="0" applyFont="1" applyFill="1" applyBorder="1" applyAlignment="1">
      <alignment horizontal="center" vertical="center" wrapText="1"/>
    </xf>
    <xf numFmtId="0" fontId="43" fillId="19" borderId="1" xfId="0" applyFont="1" applyFill="1" applyBorder="1" applyAlignment="1">
      <alignment horizontal="center" vertical="center" wrapText="1"/>
    </xf>
    <xf numFmtId="0" fontId="47" fillId="6" borderId="7" xfId="0" applyFont="1" applyFill="1" applyBorder="1"/>
    <xf numFmtId="0" fontId="35" fillId="6" borderId="7" xfId="0" applyFont="1" applyFill="1" applyBorder="1" applyAlignment="1">
      <alignment horizontal="center" vertical="center"/>
    </xf>
    <xf numFmtId="0" fontId="48" fillId="6" borderId="7" xfId="0" applyFont="1" applyFill="1" applyBorder="1" applyAlignment="1">
      <alignment horizontal="center" vertical="center"/>
    </xf>
    <xf numFmtId="0" fontId="46" fillId="6" borderId="7" xfId="0" applyFont="1" applyFill="1" applyBorder="1"/>
    <xf numFmtId="0" fontId="46" fillId="6" borderId="16" xfId="0" applyFont="1" applyFill="1" applyBorder="1"/>
    <xf numFmtId="0" fontId="47" fillId="6" borderId="1" xfId="0" applyFont="1" applyFill="1" applyBorder="1"/>
    <xf numFmtId="0" fontId="35" fillId="6" borderId="1" xfId="0" applyFont="1" applyFill="1" applyBorder="1" applyAlignment="1">
      <alignment horizontal="center" vertical="center"/>
    </xf>
    <xf numFmtId="0" fontId="48" fillId="6" borderId="1" xfId="0" applyFont="1" applyFill="1" applyBorder="1" applyAlignment="1">
      <alignment horizontal="center" vertical="center"/>
    </xf>
    <xf numFmtId="0" fontId="46" fillId="6" borderId="1" xfId="0" applyFont="1" applyFill="1" applyBorder="1"/>
    <xf numFmtId="0" fontId="46" fillId="6" borderId="21" xfId="0" applyFont="1" applyFill="1" applyBorder="1"/>
    <xf numFmtId="0" fontId="47" fillId="6" borderId="1" xfId="0" applyFont="1" applyFill="1" applyBorder="1" applyAlignment="1">
      <alignment horizontal="left" vertical="center" wrapText="1"/>
    </xf>
    <xf numFmtId="0" fontId="49" fillId="11" borderId="7" xfId="0" applyFont="1" applyFill="1" applyBorder="1" applyAlignment="1">
      <alignment horizontal="left" vertical="center" wrapText="1"/>
    </xf>
    <xf numFmtId="0" fontId="30" fillId="11" borderId="8" xfId="0" applyFont="1" applyFill="1" applyBorder="1" applyAlignment="1">
      <alignment horizontal="center" vertical="center" wrapText="1"/>
    </xf>
    <xf numFmtId="0" fontId="35" fillId="11" borderId="6" xfId="0" applyFont="1" applyFill="1" applyBorder="1" applyAlignment="1">
      <alignment horizontal="center" vertical="center"/>
    </xf>
    <xf numFmtId="0" fontId="46" fillId="11" borderId="6" xfId="0" applyFont="1" applyFill="1" applyBorder="1"/>
    <xf numFmtId="0" fontId="46" fillId="11" borderId="7" xfId="0" applyFont="1" applyFill="1" applyBorder="1"/>
    <xf numFmtId="0" fontId="46" fillId="11" borderId="16" xfId="0" applyFont="1" applyFill="1" applyBorder="1"/>
    <xf numFmtId="0" fontId="49" fillId="11" borderId="1" xfId="0" applyFont="1" applyFill="1" applyBorder="1" applyAlignment="1">
      <alignment horizontal="left" vertical="center" wrapText="1"/>
    </xf>
    <xf numFmtId="0" fontId="30" fillId="11" borderId="3" xfId="0" applyFont="1" applyFill="1" applyBorder="1" applyAlignment="1">
      <alignment horizontal="center" vertical="center" wrapText="1"/>
    </xf>
    <xf numFmtId="0" fontId="35" fillId="11" borderId="20" xfId="0" applyFont="1" applyFill="1" applyBorder="1" applyAlignment="1">
      <alignment horizontal="center" vertical="center"/>
    </xf>
    <xf numFmtId="0" fontId="46" fillId="11" borderId="20" xfId="0" applyFont="1" applyFill="1" applyBorder="1"/>
    <xf numFmtId="0" fontId="46" fillId="11" borderId="1" xfId="0" applyFont="1" applyFill="1" applyBorder="1"/>
    <xf numFmtId="0" fontId="46" fillId="11" borderId="21" xfId="0" applyFont="1" applyFill="1" applyBorder="1"/>
    <xf numFmtId="0" fontId="30" fillId="21" borderId="15" xfId="0" applyFont="1" applyFill="1" applyBorder="1" applyAlignment="1">
      <alignment horizontal="center" vertical="center" wrapText="1"/>
    </xf>
    <xf numFmtId="0" fontId="30" fillId="21" borderId="27" xfId="0" applyFont="1" applyFill="1" applyBorder="1" applyAlignment="1">
      <alignment horizontal="center" vertical="center" wrapText="1"/>
    </xf>
    <xf numFmtId="0" fontId="49" fillId="5" borderId="72" xfId="0" applyFont="1" applyFill="1" applyBorder="1" applyAlignment="1">
      <alignment horizontal="left" vertical="center" wrapText="1"/>
    </xf>
    <xf numFmtId="0" fontId="35" fillId="5" borderId="72" xfId="0" applyFont="1" applyFill="1" applyBorder="1" applyAlignment="1">
      <alignment horizontal="center" vertical="center"/>
    </xf>
    <xf numFmtId="0" fontId="46" fillId="5" borderId="72" xfId="0" applyFont="1" applyFill="1" applyBorder="1"/>
    <xf numFmtId="0" fontId="46" fillId="5" borderId="73" xfId="0" applyFont="1" applyFill="1" applyBorder="1"/>
    <xf numFmtId="0" fontId="49" fillId="10" borderId="12" xfId="0" applyFont="1" applyFill="1" applyBorder="1" applyAlignment="1"/>
    <xf numFmtId="0" fontId="30" fillId="10" borderId="80" xfId="0" applyFont="1" applyFill="1" applyBorder="1" applyAlignment="1">
      <alignment horizontal="center" vertical="center"/>
    </xf>
    <xf numFmtId="0" fontId="35" fillId="10" borderId="45" xfId="0" applyFont="1" applyFill="1" applyBorder="1" applyAlignment="1">
      <alignment horizontal="center" vertical="center"/>
    </xf>
    <xf numFmtId="0" fontId="35" fillId="10" borderId="12" xfId="0" applyFont="1" applyFill="1" applyBorder="1" applyAlignment="1">
      <alignment horizontal="center" vertical="center"/>
    </xf>
    <xf numFmtId="0" fontId="46" fillId="10" borderId="45" xfId="0" applyFont="1" applyFill="1" applyBorder="1"/>
    <xf numFmtId="0" fontId="46" fillId="10" borderId="12" xfId="0" applyFont="1" applyFill="1" applyBorder="1"/>
    <xf numFmtId="0" fontId="46" fillId="10" borderId="28" xfId="0" applyFont="1" applyFill="1" applyBorder="1"/>
    <xf numFmtId="0" fontId="49" fillId="10" borderId="1" xfId="0" applyFont="1" applyFill="1" applyBorder="1" applyAlignment="1"/>
    <xf numFmtId="0" fontId="30" fillId="10" borderId="3" xfId="0" applyFont="1" applyFill="1" applyBorder="1" applyAlignment="1">
      <alignment horizontal="center" vertical="center"/>
    </xf>
    <xf numFmtId="0" fontId="35" fillId="10" borderId="20" xfId="0" applyFont="1" applyFill="1" applyBorder="1" applyAlignment="1">
      <alignment horizontal="center" vertical="center"/>
    </xf>
    <xf numFmtId="0" fontId="46" fillId="10" borderId="20" xfId="0" applyFont="1" applyFill="1" applyBorder="1"/>
    <xf numFmtId="0" fontId="46" fillId="10" borderId="1" xfId="0" applyFont="1" applyFill="1" applyBorder="1"/>
    <xf numFmtId="0" fontId="46" fillId="10" borderId="21" xfId="0" applyFont="1" applyFill="1" applyBorder="1"/>
    <xf numFmtId="0" fontId="49" fillId="10" borderId="1" xfId="0" applyFont="1" applyFill="1" applyBorder="1" applyAlignment="1">
      <alignment horizontal="left" vertical="center" wrapText="1"/>
    </xf>
    <xf numFmtId="0" fontId="30" fillId="10" borderId="3" xfId="0" applyFont="1" applyFill="1" applyBorder="1" applyAlignment="1">
      <alignment horizontal="center" vertical="center" wrapText="1"/>
    </xf>
    <xf numFmtId="0" fontId="30" fillId="21" borderId="47" xfId="0" applyFont="1" applyFill="1" applyBorder="1" applyAlignment="1">
      <alignment horizontal="center" vertical="center"/>
    </xf>
    <xf numFmtId="0" fontId="30" fillId="21" borderId="19" xfId="0" applyFont="1" applyFill="1" applyBorder="1" applyAlignment="1">
      <alignment horizontal="center" vertical="center"/>
    </xf>
    <xf numFmtId="0" fontId="35" fillId="27" borderId="87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19" borderId="15" xfId="0" applyFont="1" applyFill="1" applyBorder="1" applyAlignment="1">
      <alignment horizontal="center" vertical="center"/>
    </xf>
    <xf numFmtId="0" fontId="30" fillId="19" borderId="11" xfId="0" applyFont="1" applyFill="1" applyBorder="1" applyAlignment="1">
      <alignment horizontal="center" vertical="center"/>
    </xf>
    <xf numFmtId="0" fontId="30" fillId="19" borderId="2" xfId="0" applyFont="1" applyFill="1" applyBorder="1" applyAlignment="1">
      <alignment horizontal="center" vertical="center"/>
    </xf>
    <xf numFmtId="0" fontId="30" fillId="19" borderId="15" xfId="0" applyFont="1" applyFill="1" applyBorder="1" applyAlignment="1">
      <alignment horizontal="center" vertical="center"/>
    </xf>
    <xf numFmtId="0" fontId="30" fillId="19" borderId="46" xfId="0" applyFont="1" applyFill="1" applyBorder="1" applyAlignment="1">
      <alignment horizontal="center" vertical="center"/>
    </xf>
    <xf numFmtId="0" fontId="30" fillId="19" borderId="13" xfId="0" applyFont="1" applyFill="1" applyBorder="1" applyAlignment="1">
      <alignment horizontal="center" vertical="center"/>
    </xf>
    <xf numFmtId="0" fontId="30" fillId="19" borderId="67" xfId="0" applyFont="1" applyFill="1" applyBorder="1" applyAlignment="1">
      <alignment horizontal="center" vertical="center"/>
    </xf>
    <xf numFmtId="0" fontId="30" fillId="19" borderId="27" xfId="0" applyFont="1" applyFill="1" applyBorder="1" applyAlignment="1">
      <alignment horizontal="center" vertical="center"/>
    </xf>
    <xf numFmtId="0" fontId="45" fillId="31" borderId="7" xfId="0" applyFont="1" applyFill="1" applyBorder="1" applyAlignment="1">
      <alignment wrapText="1"/>
    </xf>
    <xf numFmtId="0" fontId="35" fillId="31" borderId="6" xfId="0" applyFont="1" applyFill="1" applyBorder="1"/>
    <xf numFmtId="0" fontId="35" fillId="31" borderId="7" xfId="0" applyFont="1" applyFill="1" applyBorder="1"/>
    <xf numFmtId="0" fontId="46" fillId="31" borderId="6" xfId="0" applyFont="1" applyFill="1" applyBorder="1"/>
    <xf numFmtId="0" fontId="46" fillId="31" borderId="7" xfId="0" applyFont="1" applyFill="1" applyBorder="1"/>
    <xf numFmtId="0" fontId="46" fillId="31" borderId="16" xfId="0" applyFont="1" applyFill="1" applyBorder="1"/>
    <xf numFmtId="0" fontId="45" fillId="31" borderId="1" xfId="0" applyFont="1" applyFill="1" applyBorder="1" applyAlignment="1">
      <alignment wrapText="1"/>
    </xf>
    <xf numFmtId="0" fontId="46" fillId="31" borderId="1" xfId="0" applyFont="1" applyFill="1" applyBorder="1"/>
    <xf numFmtId="0" fontId="46" fillId="31" borderId="21" xfId="0" applyFont="1" applyFill="1" applyBorder="1"/>
    <xf numFmtId="0" fontId="45" fillId="16" borderId="1" xfId="0" applyFont="1" applyFill="1" applyBorder="1"/>
    <xf numFmtId="0" fontId="35" fillId="16" borderId="6" xfId="0" applyFont="1" applyFill="1" applyBorder="1"/>
    <xf numFmtId="0" fontId="35" fillId="16" borderId="7" xfId="0" applyFont="1" applyFill="1" applyBorder="1"/>
    <xf numFmtId="0" fontId="46" fillId="16" borderId="6" xfId="0" applyFont="1" applyFill="1" applyBorder="1"/>
    <xf numFmtId="0" fontId="46" fillId="16" borderId="1" xfId="0" applyFont="1" applyFill="1" applyBorder="1"/>
    <xf numFmtId="0" fontId="45" fillId="13" borderId="1" xfId="0" applyFont="1" applyFill="1" applyBorder="1"/>
    <xf numFmtId="0" fontId="35" fillId="13" borderId="6" xfId="0" applyFont="1" applyFill="1" applyBorder="1"/>
    <xf numFmtId="0" fontId="35" fillId="13" borderId="7" xfId="0" applyFont="1" applyFill="1" applyBorder="1"/>
    <xf numFmtId="0" fontId="46" fillId="13" borderId="6" xfId="0" applyFont="1" applyFill="1" applyBorder="1"/>
    <xf numFmtId="0" fontId="46" fillId="13" borderId="1" xfId="0" applyFont="1" applyFill="1" applyBorder="1"/>
    <xf numFmtId="0" fontId="34" fillId="31" borderId="8" xfId="0" applyFont="1" applyFill="1" applyBorder="1" applyAlignment="1">
      <alignment horizontal="center"/>
    </xf>
    <xf numFmtId="0" fontId="34" fillId="31" borderId="3" xfId="0" applyFont="1" applyFill="1" applyBorder="1" applyAlignment="1">
      <alignment horizontal="center"/>
    </xf>
    <xf numFmtId="0" fontId="34" fillId="16" borderId="3" xfId="0" applyFont="1" applyFill="1" applyBorder="1" applyAlignment="1">
      <alignment horizontal="center"/>
    </xf>
    <xf numFmtId="0" fontId="34" fillId="13" borderId="3" xfId="0" applyFont="1" applyFill="1" applyBorder="1" applyAlignment="1">
      <alignment horizontal="center"/>
    </xf>
    <xf numFmtId="0" fontId="30" fillId="5" borderId="86" xfId="0" applyFont="1" applyFill="1" applyBorder="1" applyAlignment="1">
      <alignment vertical="center" wrapText="1"/>
    </xf>
    <xf numFmtId="0" fontId="30" fillId="5" borderId="72" xfId="0" applyFont="1" applyFill="1" applyBorder="1" applyAlignment="1">
      <alignment horizontal="center" vertical="center" wrapText="1"/>
    </xf>
    <xf numFmtId="0" fontId="30" fillId="18" borderId="46" xfId="0" applyFont="1" applyFill="1" applyBorder="1" applyAlignment="1">
      <alignment vertical="center" wrapText="1"/>
    </xf>
    <xf numFmtId="0" fontId="50" fillId="18" borderId="13" xfId="0" applyFont="1" applyFill="1" applyBorder="1" applyAlignment="1">
      <alignment horizontal="left" vertical="center" wrapText="1"/>
    </xf>
    <xf numFmtId="0" fontId="51" fillId="18" borderId="77" xfId="0" applyFont="1" applyFill="1" applyBorder="1" applyAlignment="1">
      <alignment horizontal="center" vertical="center" wrapText="1"/>
    </xf>
    <xf numFmtId="0" fontId="35" fillId="18" borderId="46" xfId="0" applyFont="1" applyFill="1" applyBorder="1" applyAlignment="1">
      <alignment horizontal="center" vertical="center"/>
    </xf>
    <xf numFmtId="0" fontId="46" fillId="18" borderId="46" xfId="0" applyFont="1" applyFill="1" applyBorder="1"/>
    <xf numFmtId="0" fontId="46" fillId="18" borderId="13" xfId="0" applyFont="1" applyFill="1" applyBorder="1"/>
    <xf numFmtId="0" fontId="46" fillId="18" borderId="67" xfId="0" applyFont="1" applyFill="1" applyBorder="1"/>
    <xf numFmtId="0" fontId="33" fillId="19" borderId="21" xfId="0" applyFont="1" applyFill="1" applyBorder="1" applyAlignment="1">
      <alignment horizontal="center"/>
    </xf>
    <xf numFmtId="0" fontId="33" fillId="6" borderId="1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 wrapText="1"/>
    </xf>
    <xf numFmtId="0" fontId="33" fillId="21" borderId="79" xfId="0" applyFont="1" applyFill="1" applyBorder="1" applyAlignment="1">
      <alignment horizontal="center" vertical="center" wrapText="1"/>
    </xf>
    <xf numFmtId="0" fontId="33" fillId="6" borderId="7" xfId="0" applyFont="1" applyFill="1" applyBorder="1" applyAlignment="1">
      <alignment horizontal="center" vertical="center"/>
    </xf>
    <xf numFmtId="0" fontId="47" fillId="6" borderId="18" xfId="0" applyFont="1" applyFill="1" applyBorder="1" applyAlignment="1">
      <alignment horizontal="left" vertical="center" wrapText="1"/>
    </xf>
    <xf numFmtId="0" fontId="33" fillId="6" borderId="18" xfId="0" applyFont="1" applyFill="1" applyBorder="1" applyAlignment="1">
      <alignment horizontal="center" vertical="center" wrapText="1"/>
    </xf>
    <xf numFmtId="0" fontId="35" fillId="6" borderId="18" xfId="0" applyFont="1" applyFill="1" applyBorder="1" applyAlignment="1">
      <alignment horizontal="center" vertical="center"/>
    </xf>
    <xf numFmtId="0" fontId="48" fillId="6" borderId="18" xfId="0" applyFont="1" applyFill="1" applyBorder="1" applyAlignment="1">
      <alignment horizontal="center" vertical="center"/>
    </xf>
    <xf numFmtId="0" fontId="46" fillId="6" borderId="18" xfId="0" applyFont="1" applyFill="1" applyBorder="1"/>
    <xf numFmtId="0" fontId="46" fillId="6" borderId="19" xfId="0" applyFont="1" applyFill="1" applyBorder="1"/>
    <xf numFmtId="0" fontId="46" fillId="16" borderId="21" xfId="0" applyFont="1" applyFill="1" applyBorder="1"/>
    <xf numFmtId="0" fontId="46" fillId="13" borderId="21" xfId="0" applyFont="1" applyFill="1" applyBorder="1"/>
    <xf numFmtId="0" fontId="33" fillId="21" borderId="75" xfId="0" applyFont="1" applyFill="1" applyBorder="1" applyAlignment="1">
      <alignment horizontal="center" vertical="center" wrapText="1"/>
    </xf>
    <xf numFmtId="0" fontId="35" fillId="19" borderId="46" xfId="0" applyFont="1" applyFill="1" applyBorder="1" applyAlignment="1">
      <alignment vertical="center"/>
    </xf>
    <xf numFmtId="0" fontId="35" fillId="19" borderId="13" xfId="0" applyFont="1" applyFill="1" applyBorder="1" applyAlignment="1">
      <alignment vertical="center"/>
    </xf>
    <xf numFmtId="0" fontId="48" fillId="19" borderId="46" xfId="0" applyFont="1" applyFill="1" applyBorder="1" applyAlignment="1">
      <alignment vertical="center"/>
    </xf>
    <xf numFmtId="0" fontId="48" fillId="19" borderId="11" xfId="0" applyFont="1" applyFill="1" applyBorder="1" applyAlignment="1">
      <alignment vertical="center"/>
    </xf>
    <xf numFmtId="0" fontId="48" fillId="19" borderId="68" xfId="0" applyFont="1" applyFill="1" applyBorder="1" applyAlignment="1">
      <alignment vertical="center"/>
    </xf>
    <xf numFmtId="0" fontId="33" fillId="30" borderId="5" xfId="0" applyFont="1" applyFill="1" applyBorder="1" applyAlignment="1">
      <alignment horizontal="center"/>
    </xf>
    <xf numFmtId="0" fontId="33" fillId="30" borderId="1" xfId="0" applyFont="1" applyFill="1" applyBorder="1" applyAlignment="1">
      <alignment horizontal="center"/>
    </xf>
    <xf numFmtId="0" fontId="33" fillId="25" borderId="5" xfId="0" applyFont="1" applyFill="1" applyBorder="1" applyAlignment="1">
      <alignment horizontal="center"/>
    </xf>
    <xf numFmtId="0" fontId="33" fillId="25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37" fillId="27" borderId="18" xfId="0" applyFont="1" applyFill="1" applyBorder="1" applyAlignment="1">
      <alignment horizontal="center" vertical="center"/>
    </xf>
    <xf numFmtId="0" fontId="37" fillId="27" borderId="19" xfId="0" applyFont="1" applyFill="1" applyBorder="1" applyAlignment="1">
      <alignment horizontal="center" vertical="center"/>
    </xf>
    <xf numFmtId="0" fontId="37" fillId="27" borderId="7" xfId="0" applyFont="1" applyFill="1" applyBorder="1" applyAlignment="1">
      <alignment horizontal="left" vertical="center"/>
    </xf>
    <xf numFmtId="0" fontId="0" fillId="25" borderId="7" xfId="0" applyFill="1" applyBorder="1"/>
    <xf numFmtId="0" fontId="0" fillId="25" borderId="16" xfId="0" applyFill="1" applyBorder="1"/>
    <xf numFmtId="0" fontId="37" fillId="27" borderId="1" xfId="0" applyFont="1" applyFill="1" applyBorder="1" applyAlignment="1">
      <alignment horizontal="left" vertical="center"/>
    </xf>
    <xf numFmtId="0" fontId="0" fillId="25" borderId="1" xfId="0" applyFill="1" applyBorder="1"/>
    <xf numFmtId="0" fontId="0" fillId="25" borderId="21" xfId="0" applyFill="1" applyBorder="1"/>
    <xf numFmtId="0" fontId="0" fillId="32" borderId="1" xfId="0" applyFill="1" applyBorder="1"/>
    <xf numFmtId="0" fontId="0" fillId="32" borderId="21" xfId="0" applyFill="1" applyBorder="1"/>
    <xf numFmtId="0" fontId="0" fillId="32" borderId="2" xfId="0" applyFill="1" applyBorder="1"/>
    <xf numFmtId="0" fontId="0" fillId="32" borderId="27" xfId="0" applyFill="1" applyBorder="1"/>
    <xf numFmtId="0" fontId="0" fillId="32" borderId="18" xfId="0" applyFill="1" applyBorder="1"/>
    <xf numFmtId="0" fontId="0" fillId="32" borderId="19" xfId="0" applyFill="1" applyBorder="1"/>
    <xf numFmtId="0" fontId="37" fillId="27" borderId="12" xfId="0" applyFont="1" applyFill="1" applyBorder="1" applyAlignment="1">
      <alignment horizontal="left" vertical="center"/>
    </xf>
    <xf numFmtId="0" fontId="0" fillId="25" borderId="12" xfId="0" applyFill="1" applyBorder="1"/>
    <xf numFmtId="0" fontId="0" fillId="25" borderId="28" xfId="0" applyFill="1" applyBorder="1"/>
    <xf numFmtId="0" fontId="55" fillId="15" borderId="7" xfId="0" applyFont="1" applyFill="1" applyBorder="1" applyAlignment="1">
      <alignment horizontal="left" vertical="center"/>
    </xf>
    <xf numFmtId="0" fontId="55" fillId="15" borderId="7" xfId="0" applyFont="1" applyFill="1" applyBorder="1"/>
    <xf numFmtId="0" fontId="55" fillId="15" borderId="16" xfId="0" applyFont="1" applyFill="1" applyBorder="1"/>
    <xf numFmtId="0" fontId="55" fillId="15" borderId="1" xfId="0" applyFont="1" applyFill="1" applyBorder="1" applyAlignment="1">
      <alignment horizontal="left" vertical="center"/>
    </xf>
    <xf numFmtId="0" fontId="55" fillId="15" borderId="1" xfId="0" applyFont="1" applyFill="1" applyBorder="1"/>
    <xf numFmtId="0" fontId="55" fillId="15" borderId="21" xfId="0" applyFont="1" applyFill="1" applyBorder="1"/>
    <xf numFmtId="0" fontId="33" fillId="15" borderId="18" xfId="0" applyFont="1" applyFill="1" applyBorder="1"/>
    <xf numFmtId="0" fontId="33" fillId="15" borderId="19" xfId="0" applyFont="1" applyFill="1" applyBorder="1"/>
    <xf numFmtId="1" fontId="0" fillId="25" borderId="7" xfId="0" applyNumberFormat="1" applyFill="1" applyBorder="1"/>
    <xf numFmtId="0" fontId="37" fillId="15" borderId="7" xfId="0" applyFont="1" applyFill="1" applyBorder="1" applyAlignment="1">
      <alignment horizontal="left" vertical="center"/>
    </xf>
    <xf numFmtId="0" fontId="37" fillId="15" borderId="1" xfId="0" applyFont="1" applyFill="1" applyBorder="1" applyAlignment="1">
      <alignment horizontal="left" vertical="center"/>
    </xf>
    <xf numFmtId="0" fontId="49" fillId="33" borderId="94" xfId="0" applyFont="1" applyFill="1" applyBorder="1" applyAlignment="1">
      <alignment horizontal="justify" wrapText="1"/>
    </xf>
    <xf numFmtId="1" fontId="57" fillId="33" borderId="94" xfId="0" applyNumberFormat="1" applyFont="1" applyFill="1" applyBorder="1" applyAlignment="1">
      <alignment horizontal="center" wrapText="1"/>
    </xf>
    <xf numFmtId="1" fontId="57" fillId="33" borderId="94" xfId="0" applyNumberFormat="1" applyFont="1" applyFill="1" applyBorder="1" applyAlignment="1">
      <alignment horizontal="center" vertical="top" wrapText="1"/>
    </xf>
    <xf numFmtId="1" fontId="57" fillId="33" borderId="95" xfId="0" applyNumberFormat="1" applyFont="1" applyFill="1" applyBorder="1" applyAlignment="1">
      <alignment horizontal="center" wrapText="1"/>
    </xf>
    <xf numFmtId="0" fontId="49" fillId="0" borderId="94" xfId="0" applyFont="1" applyBorder="1" applyAlignment="1">
      <alignment horizontal="justify" wrapText="1"/>
    </xf>
    <xf numFmtId="1" fontId="57" fillId="0" borderId="94" xfId="0" applyNumberFormat="1" applyFont="1" applyBorder="1" applyAlignment="1">
      <alignment horizontal="center" wrapText="1"/>
    </xf>
    <xf numFmtId="1" fontId="57" fillId="0" borderId="94" xfId="0" applyNumberFormat="1" applyFont="1" applyBorder="1" applyAlignment="1">
      <alignment horizontal="center" vertical="top" wrapText="1"/>
    </xf>
    <xf numFmtId="1" fontId="57" fillId="0" borderId="95" xfId="0" applyNumberFormat="1" applyFont="1" applyBorder="1" applyAlignment="1">
      <alignment horizontal="center" wrapText="1"/>
    </xf>
    <xf numFmtId="0" fontId="35" fillId="0" borderId="94" xfId="0" applyFont="1" applyBorder="1" applyAlignment="1">
      <alignment horizontal="justify" wrapText="1"/>
    </xf>
    <xf numFmtId="1" fontId="35" fillId="0" borderId="94" xfId="0" applyNumberFormat="1" applyFont="1" applyBorder="1" applyAlignment="1">
      <alignment horizontal="center" wrapText="1"/>
    </xf>
    <xf numFmtId="1" fontId="35" fillId="0" borderId="95" xfId="0" applyNumberFormat="1" applyFont="1" applyBorder="1" applyAlignment="1">
      <alignment horizontal="center" wrapText="1"/>
    </xf>
    <xf numFmtId="0" fontId="35" fillId="0" borderId="97" xfId="0" applyFont="1" applyBorder="1" applyAlignment="1">
      <alignment horizontal="justify" wrapText="1"/>
    </xf>
    <xf numFmtId="1" fontId="35" fillId="0" borderId="97" xfId="0" applyNumberFormat="1" applyFont="1" applyBorder="1" applyAlignment="1">
      <alignment horizontal="center" wrapText="1"/>
    </xf>
    <xf numFmtId="1" fontId="35" fillId="0" borderId="98" xfId="0" applyNumberFormat="1" applyFont="1" applyBorder="1" applyAlignment="1">
      <alignment horizontal="center" wrapText="1"/>
    </xf>
    <xf numFmtId="1" fontId="57" fillId="0" borderId="94" xfId="0" applyNumberFormat="1" applyFont="1" applyFill="1" applyBorder="1" applyAlignment="1">
      <alignment horizontal="center" vertical="top" wrapText="1"/>
    </xf>
    <xf numFmtId="1" fontId="57" fillId="0" borderId="94" xfId="0" applyNumberFormat="1" applyFont="1" applyFill="1" applyBorder="1" applyAlignment="1">
      <alignment horizontal="center" wrapText="1"/>
    </xf>
    <xf numFmtId="1" fontId="57" fillId="0" borderId="95" xfId="0" applyNumberFormat="1" applyFont="1" applyFill="1" applyBorder="1" applyAlignment="1">
      <alignment horizontal="center" wrapText="1"/>
    </xf>
    <xf numFmtId="0" fontId="55" fillId="4" borderId="7" xfId="0" applyFont="1" applyFill="1" applyBorder="1" applyAlignment="1">
      <alignment horizontal="left" vertical="center"/>
    </xf>
    <xf numFmtId="0" fontId="55" fillId="4" borderId="7" xfId="0" applyFont="1" applyFill="1" applyBorder="1"/>
    <xf numFmtId="0" fontId="55" fillId="4" borderId="16" xfId="0" applyFont="1" applyFill="1" applyBorder="1"/>
    <xf numFmtId="0" fontId="55" fillId="4" borderId="1" xfId="0" applyFont="1" applyFill="1" applyBorder="1" applyAlignment="1">
      <alignment horizontal="left" vertical="center"/>
    </xf>
    <xf numFmtId="0" fontId="55" fillId="4" borderId="1" xfId="0" applyFont="1" applyFill="1" applyBorder="1"/>
    <xf numFmtId="0" fontId="55" fillId="4" borderId="21" xfId="0" applyFont="1" applyFill="1" applyBorder="1"/>
    <xf numFmtId="0" fontId="33" fillId="4" borderId="18" xfId="0" applyFont="1" applyFill="1" applyBorder="1"/>
    <xf numFmtId="0" fontId="16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5" fillId="15" borderId="18" xfId="0" applyFont="1" applyFill="1" applyBorder="1"/>
    <xf numFmtId="0" fontId="55" fillId="15" borderId="19" xfId="0" applyFont="1" applyFill="1" applyBorder="1"/>
    <xf numFmtId="0" fontId="49" fillId="9" borderId="94" xfId="0" applyFont="1" applyFill="1" applyBorder="1" applyAlignment="1">
      <alignment horizontal="justify" wrapText="1"/>
    </xf>
    <xf numFmtId="1" fontId="57" fillId="9" borderId="94" xfId="0" applyNumberFormat="1" applyFont="1" applyFill="1" applyBorder="1" applyAlignment="1">
      <alignment horizontal="center" vertical="top" wrapText="1"/>
    </xf>
    <xf numFmtId="1" fontId="57" fillId="9" borderId="94" xfId="0" applyNumberFormat="1" applyFont="1" applyFill="1" applyBorder="1" applyAlignment="1">
      <alignment horizontal="center" wrapText="1"/>
    </xf>
    <xf numFmtId="1" fontId="57" fillId="9" borderId="95" xfId="0" applyNumberFormat="1" applyFont="1" applyFill="1" applyBorder="1" applyAlignment="1">
      <alignment horizontal="center" wrapText="1"/>
    </xf>
    <xf numFmtId="0" fontId="0" fillId="18" borderId="1" xfId="0" applyFill="1" applyBorder="1"/>
    <xf numFmtId="1" fontId="35" fillId="0" borderId="101" xfId="0" applyNumberFormat="1" applyFont="1" applyBorder="1" applyAlignment="1">
      <alignment horizontal="center" wrapText="1"/>
    </xf>
    <xf numFmtId="0" fontId="0" fillId="0" borderId="94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16" borderId="54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0" fillId="3" borderId="7" xfId="0" applyFill="1" applyBorder="1"/>
    <xf numFmtId="0" fontId="0" fillId="3" borderId="16" xfId="0" applyFill="1" applyBorder="1"/>
    <xf numFmtId="0" fontId="2" fillId="3" borderId="45" xfId="0" applyFont="1" applyFill="1" applyBorder="1" applyAlignment="1">
      <alignment vertical="center" wrapText="1"/>
    </xf>
    <xf numFmtId="0" fontId="0" fillId="3" borderId="28" xfId="0" applyFill="1" applyBorder="1"/>
    <xf numFmtId="0" fontId="2" fillId="3" borderId="20" xfId="0" applyFont="1" applyFill="1" applyBorder="1" applyAlignment="1">
      <alignment vertical="center" wrapText="1"/>
    </xf>
    <xf numFmtId="0" fontId="2" fillId="5" borderId="20" xfId="0" applyFont="1" applyFill="1" applyBorder="1" applyAlignment="1">
      <alignment vertical="center" wrapText="1"/>
    </xf>
    <xf numFmtId="0" fontId="0" fillId="5" borderId="21" xfId="0" applyFill="1" applyBorder="1"/>
    <xf numFmtId="0" fontId="16" fillId="9" borderId="82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vertical="center" wrapText="1"/>
    </xf>
    <xf numFmtId="0" fontId="2" fillId="15" borderId="20" xfId="0" applyFont="1" applyFill="1" applyBorder="1" applyAlignment="1">
      <alignment vertical="center" wrapText="1"/>
    </xf>
    <xf numFmtId="0" fontId="0" fillId="15" borderId="21" xfId="0" applyFill="1" applyBorder="1"/>
    <xf numFmtId="0" fontId="2" fillId="16" borderId="20" xfId="0" applyFont="1" applyFill="1" applyBorder="1" applyAlignment="1">
      <alignment vertical="center" wrapText="1"/>
    </xf>
    <xf numFmtId="0" fontId="0" fillId="16" borderId="21" xfId="0" applyFill="1" applyBorder="1"/>
    <xf numFmtId="0" fontId="16" fillId="2" borderId="82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vertical="center" wrapText="1"/>
    </xf>
    <xf numFmtId="0" fontId="2" fillId="17" borderId="20" xfId="0" applyFont="1" applyFill="1" applyBorder="1" applyAlignment="1">
      <alignment vertical="center" wrapText="1"/>
    </xf>
    <xf numFmtId="0" fontId="0" fillId="17" borderId="21" xfId="0" applyFill="1" applyBorder="1"/>
    <xf numFmtId="0" fontId="15" fillId="2" borderId="8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16" borderId="1" xfId="0" applyFill="1" applyBorder="1" applyAlignment="1">
      <alignment horizontal="left"/>
    </xf>
    <xf numFmtId="0" fontId="0" fillId="16" borderId="1" xfId="0" applyFill="1" applyBorder="1" applyAlignment="1">
      <alignment horizontal="left" wrapText="1"/>
    </xf>
    <xf numFmtId="0" fontId="0" fillId="16" borderId="1" xfId="0" applyFill="1" applyBorder="1" applyAlignment="1">
      <alignment horizontal="center" vertical="center"/>
    </xf>
    <xf numFmtId="0" fontId="0" fillId="16" borderId="1" xfId="0" applyNumberFormat="1" applyFill="1" applyBorder="1" applyAlignment="1">
      <alignment horizontal="center" vertical="center"/>
    </xf>
    <xf numFmtId="0" fontId="0" fillId="16" borderId="1" xfId="0" applyFill="1" applyBorder="1" applyAlignment="1">
      <alignment horizontal="left" vertical="center"/>
    </xf>
    <xf numFmtId="0" fontId="0" fillId="30" borderId="1" xfId="0" applyFill="1" applyBorder="1" applyAlignment="1">
      <alignment horizontal="left"/>
    </xf>
    <xf numFmtId="0" fontId="0" fillId="34" borderId="1" xfId="0" applyFill="1" applyBorder="1" applyAlignment="1">
      <alignment horizontal="left"/>
    </xf>
    <xf numFmtId="0" fontId="0" fillId="34" borderId="1" xfId="0" applyFill="1" applyBorder="1" applyAlignment="1">
      <alignment horizontal="left" wrapText="1"/>
    </xf>
    <xf numFmtId="0" fontId="0" fillId="34" borderId="1" xfId="0" applyFill="1" applyBorder="1" applyAlignment="1">
      <alignment horizontal="center" vertical="center"/>
    </xf>
    <xf numFmtId="0" fontId="0" fillId="34" borderId="1" xfId="0" applyNumberFormat="1" applyFill="1" applyBorder="1" applyAlignment="1">
      <alignment horizontal="center" vertical="center"/>
    </xf>
    <xf numFmtId="0" fontId="1" fillId="34" borderId="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wrapText="1"/>
    </xf>
    <xf numFmtId="0" fontId="1" fillId="8" borderId="18" xfId="0" applyFont="1" applyFill="1" applyBorder="1" applyAlignment="1">
      <alignment horizontal="center" vertical="center" wrapText="1"/>
    </xf>
    <xf numFmtId="0" fontId="0" fillId="16" borderId="6" xfId="0" applyFill="1" applyBorder="1" applyAlignment="1">
      <alignment horizontal="left"/>
    </xf>
    <xf numFmtId="0" fontId="0" fillId="16" borderId="7" xfId="0" applyFill="1" applyBorder="1" applyAlignment="1">
      <alignment horizontal="left"/>
    </xf>
    <xf numFmtId="0" fontId="0" fillId="16" borderId="7" xfId="0" applyFill="1" applyBorder="1" applyAlignment="1">
      <alignment horizontal="left" wrapText="1"/>
    </xf>
    <xf numFmtId="0" fontId="0" fillId="16" borderId="7" xfId="0" applyFill="1" applyBorder="1" applyAlignment="1">
      <alignment horizontal="center" vertical="center"/>
    </xf>
    <xf numFmtId="0" fontId="0" fillId="16" borderId="7" xfId="0" applyNumberFormat="1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0" fontId="0" fillId="16" borderId="20" xfId="0" applyFill="1" applyBorder="1" applyAlignment="1">
      <alignment horizontal="left"/>
    </xf>
    <xf numFmtId="0" fontId="0" fillId="16" borderId="21" xfId="0" applyFill="1" applyBorder="1" applyAlignment="1">
      <alignment horizontal="center" vertical="center"/>
    </xf>
    <xf numFmtId="0" fontId="0" fillId="16" borderId="20" xfId="0" applyFill="1" applyBorder="1" applyAlignment="1">
      <alignment horizontal="left" vertical="center"/>
    </xf>
    <xf numFmtId="0" fontId="0" fillId="15" borderId="20" xfId="0" applyFill="1" applyBorder="1" applyAlignment="1">
      <alignment horizontal="left"/>
    </xf>
    <xf numFmtId="0" fontId="0" fillId="15" borderId="21" xfId="0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34" borderId="20" xfId="0" applyFill="1" applyBorder="1" applyAlignment="1">
      <alignment horizontal="left"/>
    </xf>
    <xf numFmtId="0" fontId="0" fillId="34" borderId="21" xfId="0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16" borderId="7" xfId="0" applyFont="1" applyFill="1" applyBorder="1" applyAlignment="1">
      <alignment horizontal="center" vertical="center"/>
    </xf>
    <xf numFmtId="0" fontId="1" fillId="16" borderId="1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left"/>
    </xf>
    <xf numFmtId="0" fontId="0" fillId="35" borderId="12" xfId="0" applyFill="1" applyBorder="1" applyAlignment="1">
      <alignment horizontal="right" vertical="center"/>
    </xf>
    <xf numFmtId="0" fontId="0" fillId="35" borderId="12" xfId="0" applyNumberFormat="1" applyFill="1" applyBorder="1" applyAlignment="1">
      <alignment horizontal="right" vertical="center"/>
    </xf>
    <xf numFmtId="0" fontId="0" fillId="35" borderId="1" xfId="0" applyFill="1" applyBorder="1" applyAlignment="1">
      <alignment horizontal="left"/>
    </xf>
    <xf numFmtId="0" fontId="0" fillId="35" borderId="1" xfId="0" applyFill="1" applyBorder="1" applyAlignment="1">
      <alignment horizontal="right" vertical="center"/>
    </xf>
    <xf numFmtId="0" fontId="0" fillId="35" borderId="1" xfId="0" applyNumberFormat="1" applyFill="1" applyBorder="1" applyAlignment="1">
      <alignment horizontal="right" vertical="center"/>
    </xf>
    <xf numFmtId="0" fontId="1" fillId="35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NumberForma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4" fillId="9" borderId="0" xfId="0" applyFont="1" applyFill="1"/>
    <xf numFmtId="0" fontId="0" fillId="34" borderId="6" xfId="0" applyFill="1" applyBorder="1" applyAlignment="1">
      <alignment horizontal="left"/>
    </xf>
    <xf numFmtId="0" fontId="0" fillId="34" borderId="7" xfId="0" applyFill="1" applyBorder="1" applyAlignment="1">
      <alignment horizontal="left"/>
    </xf>
    <xf numFmtId="0" fontId="0" fillId="34" borderId="7" xfId="0" applyFill="1" applyBorder="1" applyAlignment="1">
      <alignment horizontal="center"/>
    </xf>
    <xf numFmtId="0" fontId="0" fillId="34" borderId="7" xfId="0" applyNumberFormat="1" applyFill="1" applyBorder="1"/>
    <xf numFmtId="0" fontId="0" fillId="34" borderId="1" xfId="0" applyFill="1" applyBorder="1" applyAlignment="1">
      <alignment horizontal="center"/>
    </xf>
    <xf numFmtId="0" fontId="0" fillId="34" borderId="1" xfId="0" applyNumberFormat="1" applyFill="1" applyBorder="1"/>
    <xf numFmtId="0" fontId="0" fillId="34" borderId="11" xfId="0" applyFill="1" applyBorder="1" applyAlignment="1">
      <alignment horizontal="left"/>
    </xf>
    <xf numFmtId="0" fontId="0" fillId="34" borderId="2" xfId="0" applyFill="1" applyBorder="1" applyAlignment="1">
      <alignment horizontal="left"/>
    </xf>
    <xf numFmtId="0" fontId="0" fillId="34" borderId="2" xfId="0" applyFill="1" applyBorder="1" applyAlignment="1">
      <alignment horizontal="center"/>
    </xf>
    <xf numFmtId="0" fontId="0" fillId="34" borderId="2" xfId="0" applyNumberFormat="1" applyFill="1" applyBorder="1"/>
    <xf numFmtId="0" fontId="0" fillId="34" borderId="45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12" xfId="0" applyNumberFormat="1" applyFill="1" applyBorder="1"/>
    <xf numFmtId="0" fontId="0" fillId="30" borderId="20" xfId="0" applyFill="1" applyBorder="1" applyAlignment="1">
      <alignment horizontal="left"/>
    </xf>
    <xf numFmtId="0" fontId="0" fillId="30" borderId="1" xfId="0" applyFill="1" applyBorder="1" applyAlignment="1">
      <alignment horizontal="center"/>
    </xf>
    <xf numFmtId="0" fontId="0" fillId="30" borderId="1" xfId="0" applyNumberFormat="1" applyFill="1" applyBorder="1"/>
    <xf numFmtId="0" fontId="0" fillId="30" borderId="11" xfId="0" applyFill="1" applyBorder="1" applyAlignment="1">
      <alignment horizontal="left"/>
    </xf>
    <xf numFmtId="0" fontId="0" fillId="30" borderId="2" xfId="0" applyFill="1" applyBorder="1" applyAlignment="1">
      <alignment horizontal="left"/>
    </xf>
    <xf numFmtId="0" fontId="0" fillId="30" borderId="2" xfId="0" applyFill="1" applyBorder="1" applyAlignment="1">
      <alignment horizontal="center"/>
    </xf>
    <xf numFmtId="0" fontId="0" fillId="30" borderId="2" xfId="0" applyNumberFormat="1" applyFill="1" applyBorder="1"/>
    <xf numFmtId="0" fontId="4" fillId="9" borderId="51" xfId="0" applyFont="1" applyFill="1" applyBorder="1" applyAlignment="1">
      <alignment horizontal="center"/>
    </xf>
    <xf numFmtId="0" fontId="4" fillId="9" borderId="54" xfId="0" applyFont="1" applyFill="1" applyBorder="1" applyAlignment="1">
      <alignment horizontal="center"/>
    </xf>
    <xf numFmtId="0" fontId="4" fillId="9" borderId="57" xfId="0" applyFont="1" applyFill="1" applyBorder="1" applyAlignment="1">
      <alignment horizontal="center"/>
    </xf>
    <xf numFmtId="0" fontId="0" fillId="34" borderId="78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14" xfId="0" applyNumberFormat="1" applyFill="1" applyBorder="1"/>
    <xf numFmtId="0" fontId="4" fillId="9" borderId="31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30" borderId="54" xfId="0" applyFont="1" applyFill="1" applyBorder="1" applyAlignment="1">
      <alignment horizontal="left"/>
    </xf>
    <xf numFmtId="0" fontId="4" fillId="30" borderId="54" xfId="0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9" borderId="107" xfId="0" applyFont="1" applyFill="1" applyBorder="1" applyAlignment="1">
      <alignment horizontal="center"/>
    </xf>
    <xf numFmtId="0" fontId="4" fillId="34" borderId="51" xfId="0" applyFont="1" applyFill="1" applyBorder="1" applyAlignment="1">
      <alignment horizontal="left"/>
    </xf>
    <xf numFmtId="0" fontId="4" fillId="34" borderId="51" xfId="0" applyFont="1" applyFill="1" applyBorder="1" applyAlignment="1">
      <alignment horizontal="center"/>
    </xf>
    <xf numFmtId="0" fontId="4" fillId="9" borderId="57" xfId="0" applyFont="1" applyFill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5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18" borderId="7" xfId="0" applyFill="1" applyBorder="1"/>
    <xf numFmtId="0" fontId="0" fillId="18" borderId="2" xfId="0" applyFill="1" applyBorder="1"/>
    <xf numFmtId="0" fontId="4" fillId="18" borderId="51" xfId="0" applyFont="1" applyFill="1" applyBorder="1" applyAlignment="1">
      <alignment horizontal="center"/>
    </xf>
    <xf numFmtId="0" fontId="4" fillId="18" borderId="54" xfId="0" applyFont="1" applyFill="1" applyBorder="1" applyAlignment="1">
      <alignment horizontal="center"/>
    </xf>
    <xf numFmtId="0" fontId="4" fillId="18" borderId="57" xfId="0" applyFont="1" applyFill="1" applyBorder="1" applyAlignment="1">
      <alignment horizontal="center"/>
    </xf>
    <xf numFmtId="0" fontId="0" fillId="18" borderId="12" xfId="0" applyFill="1" applyBorder="1"/>
    <xf numFmtId="0" fontId="0" fillId="18" borderId="14" xfId="0" applyFill="1" applyBorder="1"/>
    <xf numFmtId="0" fontId="0" fillId="12" borderId="7" xfId="0" applyFill="1" applyBorder="1"/>
    <xf numFmtId="0" fontId="0" fillId="12" borderId="1" xfId="0" applyFill="1" applyBorder="1"/>
    <xf numFmtId="0" fontId="0" fillId="12" borderId="2" xfId="0" applyFill="1" applyBorder="1"/>
    <xf numFmtId="0" fontId="4" fillId="12" borderId="51" xfId="0" applyFont="1" applyFill="1" applyBorder="1" applyAlignment="1">
      <alignment horizontal="center"/>
    </xf>
    <xf numFmtId="0" fontId="4" fillId="12" borderId="54" xfId="0" applyFont="1" applyFill="1" applyBorder="1" applyAlignment="1">
      <alignment horizontal="center"/>
    </xf>
    <xf numFmtId="0" fontId="4" fillId="12" borderId="57" xfId="0" applyFont="1" applyFill="1" applyBorder="1" applyAlignment="1">
      <alignment horizontal="center"/>
    </xf>
    <xf numFmtId="0" fontId="0" fillId="12" borderId="12" xfId="0" applyFill="1" applyBorder="1"/>
    <xf numFmtId="0" fontId="0" fillId="12" borderId="14" xfId="0" applyFill="1" applyBorder="1"/>
    <xf numFmtId="0" fontId="4" fillId="12" borderId="50" xfId="0" applyFont="1" applyFill="1" applyBorder="1" applyAlignment="1">
      <alignment horizontal="center"/>
    </xf>
    <xf numFmtId="0" fontId="4" fillId="12" borderId="52" xfId="0" applyFont="1" applyFill="1" applyBorder="1" applyAlignment="1">
      <alignment horizontal="center"/>
    </xf>
    <xf numFmtId="0" fontId="4" fillId="12" borderId="53" xfId="0" applyFont="1" applyFill="1" applyBorder="1" applyAlignment="1">
      <alignment horizontal="center"/>
    </xf>
    <xf numFmtId="0" fontId="4" fillId="12" borderId="55" xfId="0" applyFont="1" applyFill="1" applyBorder="1" applyAlignment="1">
      <alignment horizontal="center"/>
    </xf>
    <xf numFmtId="0" fontId="4" fillId="12" borderId="56" xfId="0" applyFont="1" applyFill="1" applyBorder="1" applyAlignment="1">
      <alignment horizontal="center"/>
    </xf>
    <xf numFmtId="0" fontId="4" fillId="12" borderId="58" xfId="0" applyFont="1" applyFill="1" applyBorder="1" applyAlignment="1">
      <alignment horizontal="center"/>
    </xf>
    <xf numFmtId="0" fontId="4" fillId="0" borderId="110" xfId="0" applyFont="1" applyBorder="1" applyAlignment="1">
      <alignment horizontal="center"/>
    </xf>
    <xf numFmtId="0" fontId="4" fillId="0" borderId="111" xfId="0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4" fillId="18" borderId="50" xfId="0" applyFont="1" applyFill="1" applyBorder="1" applyAlignment="1">
      <alignment horizontal="center"/>
    </xf>
    <xf numFmtId="0" fontId="4" fillId="18" borderId="52" xfId="0" applyFont="1" applyFill="1" applyBorder="1" applyAlignment="1">
      <alignment horizontal="center"/>
    </xf>
    <xf numFmtId="0" fontId="4" fillId="18" borderId="53" xfId="0" applyFont="1" applyFill="1" applyBorder="1" applyAlignment="1">
      <alignment horizontal="center"/>
    </xf>
    <xf numFmtId="0" fontId="4" fillId="18" borderId="55" xfId="0" applyFont="1" applyFill="1" applyBorder="1" applyAlignment="1">
      <alignment horizontal="center"/>
    </xf>
    <xf numFmtId="0" fontId="4" fillId="18" borderId="56" xfId="0" applyFont="1" applyFill="1" applyBorder="1" applyAlignment="1">
      <alignment horizontal="center"/>
    </xf>
    <xf numFmtId="0" fontId="4" fillId="18" borderId="58" xfId="0" applyFont="1" applyFill="1" applyBorder="1" applyAlignment="1">
      <alignment horizontal="center"/>
    </xf>
    <xf numFmtId="0" fontId="4" fillId="34" borderId="110" xfId="0" applyFont="1" applyFill="1" applyBorder="1" applyAlignment="1">
      <alignment horizontal="center"/>
    </xf>
    <xf numFmtId="0" fontId="4" fillId="30" borderId="111" xfId="0" applyFont="1" applyFill="1" applyBorder="1" applyAlignment="1">
      <alignment horizontal="center"/>
    </xf>
    <xf numFmtId="0" fontId="4" fillId="9" borderId="112" xfId="0" applyFont="1" applyFill="1" applyBorder="1" applyAlignment="1">
      <alignment horizontal="center"/>
    </xf>
    <xf numFmtId="0" fontId="0" fillId="34" borderId="8" xfId="0" applyNumberFormat="1" applyFill="1" applyBorder="1"/>
    <xf numFmtId="0" fontId="0" fillId="34" borderId="3" xfId="0" applyNumberFormat="1" applyFill="1" applyBorder="1"/>
    <xf numFmtId="0" fontId="0" fillId="30" borderId="3" xfId="0" applyNumberFormat="1" applyFill="1" applyBorder="1"/>
    <xf numFmtId="0" fontId="0" fillId="34" borderId="15" xfId="0" applyNumberFormat="1" applyFill="1" applyBorder="1"/>
    <xf numFmtId="0" fontId="4" fillId="9" borderId="110" xfId="0" applyFont="1" applyFill="1" applyBorder="1" applyAlignment="1">
      <alignment horizontal="center"/>
    </xf>
    <xf numFmtId="0" fontId="4" fillId="9" borderId="111" xfId="0" applyFont="1" applyFill="1" applyBorder="1" applyAlignment="1">
      <alignment horizontal="center"/>
    </xf>
    <xf numFmtId="0" fontId="0" fillId="34" borderId="80" xfId="0" applyNumberFormat="1" applyFill="1" applyBorder="1"/>
    <xf numFmtId="0" fontId="4" fillId="9" borderId="113" xfId="0" applyFont="1" applyFill="1" applyBorder="1" applyAlignment="1">
      <alignment horizontal="center"/>
    </xf>
    <xf numFmtId="0" fontId="0" fillId="30" borderId="15" xfId="0" applyNumberFormat="1" applyFill="1" applyBorder="1"/>
    <xf numFmtId="0" fontId="0" fillId="34" borderId="79" xfId="0" applyNumberFormat="1" applyFill="1" applyBorder="1"/>
    <xf numFmtId="0" fontId="0" fillId="18" borderId="6" xfId="0" applyFill="1" applyBorder="1"/>
    <xf numFmtId="0" fontId="0" fillId="18" borderId="16" xfId="0" applyFill="1" applyBorder="1"/>
    <xf numFmtId="0" fontId="0" fillId="18" borderId="20" xfId="0" applyFill="1" applyBorder="1"/>
    <xf numFmtId="0" fontId="0" fillId="18" borderId="21" xfId="0" applyFill="1" applyBorder="1"/>
    <xf numFmtId="0" fontId="0" fillId="18" borderId="11" xfId="0" applyFill="1" applyBorder="1"/>
    <xf numFmtId="0" fontId="0" fillId="18" borderId="27" xfId="0" applyFill="1" applyBorder="1"/>
    <xf numFmtId="0" fontId="0" fillId="18" borderId="45" xfId="0" applyFill="1" applyBorder="1"/>
    <xf numFmtId="0" fontId="0" fillId="18" borderId="28" xfId="0" applyFill="1" applyBorder="1"/>
    <xf numFmtId="0" fontId="0" fillId="18" borderId="78" xfId="0" applyFill="1" applyBorder="1"/>
    <xf numFmtId="0" fontId="0" fillId="18" borderId="75" xfId="0" applyFill="1" applyBorder="1"/>
    <xf numFmtId="0" fontId="0" fillId="12" borderId="6" xfId="0" applyFill="1" applyBorder="1"/>
    <xf numFmtId="0" fontId="0" fillId="12" borderId="20" xfId="0" applyFill="1" applyBorder="1"/>
    <xf numFmtId="0" fontId="0" fillId="12" borderId="11" xfId="0" applyFill="1" applyBorder="1"/>
    <xf numFmtId="0" fontId="0" fillId="12" borderId="45" xfId="0" applyFill="1" applyBorder="1"/>
    <xf numFmtId="0" fontId="0" fillId="12" borderId="78" xfId="0" applyFill="1" applyBorder="1"/>
    <xf numFmtId="0" fontId="0" fillId="12" borderId="8" xfId="0" applyFill="1" applyBorder="1"/>
    <xf numFmtId="0" fontId="0" fillId="12" borderId="3" xfId="0" applyFill="1" applyBorder="1"/>
    <xf numFmtId="0" fontId="0" fillId="12" borderId="15" xfId="0" applyFill="1" applyBorder="1"/>
    <xf numFmtId="0" fontId="0" fillId="12" borderId="80" xfId="0" applyFill="1" applyBorder="1"/>
    <xf numFmtId="0" fontId="0" fillId="12" borderId="79" xfId="0" applyFill="1" applyBorder="1"/>
    <xf numFmtId="0" fontId="1" fillId="7" borderId="1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0" fillId="7" borderId="6" xfId="0" applyFill="1" applyBorder="1"/>
    <xf numFmtId="0" fontId="0" fillId="7" borderId="7" xfId="0" applyFill="1" applyBorder="1"/>
    <xf numFmtId="0" fontId="0" fillId="7" borderId="16" xfId="0" applyFill="1" applyBorder="1"/>
    <xf numFmtId="0" fontId="0" fillId="7" borderId="20" xfId="0" applyFill="1" applyBorder="1"/>
    <xf numFmtId="0" fontId="0" fillId="7" borderId="1" xfId="0" applyFill="1" applyBorder="1"/>
    <xf numFmtId="0" fontId="0" fillId="7" borderId="21" xfId="0" applyFill="1" applyBorder="1"/>
    <xf numFmtId="0" fontId="0" fillId="7" borderId="11" xfId="0" applyFill="1" applyBorder="1"/>
    <xf numFmtId="0" fontId="0" fillId="7" borderId="2" xfId="0" applyFill="1" applyBorder="1"/>
    <xf numFmtId="0" fontId="0" fillId="7" borderId="27" xfId="0" applyFill="1" applyBorder="1"/>
    <xf numFmtId="0" fontId="4" fillId="7" borderId="50" xfId="0" applyFont="1" applyFill="1" applyBorder="1" applyAlignment="1">
      <alignment horizontal="center"/>
    </xf>
    <xf numFmtId="0" fontId="4" fillId="7" borderId="51" xfId="0" applyFont="1" applyFill="1" applyBorder="1" applyAlignment="1">
      <alignment horizontal="center"/>
    </xf>
    <xf numFmtId="0" fontId="4" fillId="7" borderId="52" xfId="0" applyFont="1" applyFill="1" applyBorder="1" applyAlignment="1">
      <alignment horizontal="center"/>
    </xf>
    <xf numFmtId="0" fontId="4" fillId="7" borderId="53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55" xfId="0" applyFont="1" applyFill="1" applyBorder="1" applyAlignment="1">
      <alignment horizontal="center"/>
    </xf>
    <xf numFmtId="0" fontId="4" fillId="7" borderId="56" xfId="0" applyFont="1" applyFill="1" applyBorder="1" applyAlignment="1">
      <alignment horizontal="center"/>
    </xf>
    <xf numFmtId="0" fontId="4" fillId="7" borderId="57" xfId="0" applyFont="1" applyFill="1" applyBorder="1" applyAlignment="1">
      <alignment horizontal="center"/>
    </xf>
    <xf numFmtId="0" fontId="4" fillId="7" borderId="58" xfId="0" applyFont="1" applyFill="1" applyBorder="1" applyAlignment="1">
      <alignment horizontal="center"/>
    </xf>
    <xf numFmtId="0" fontId="0" fillId="7" borderId="45" xfId="0" applyFill="1" applyBorder="1"/>
    <xf numFmtId="0" fontId="0" fillId="7" borderId="12" xfId="0" applyFill="1" applyBorder="1"/>
    <xf numFmtId="0" fontId="0" fillId="7" borderId="28" xfId="0" applyFill="1" applyBorder="1"/>
    <xf numFmtId="0" fontId="0" fillId="7" borderId="78" xfId="0" applyFill="1" applyBorder="1"/>
    <xf numFmtId="0" fontId="0" fillId="7" borderId="14" xfId="0" applyFill="1" applyBorder="1"/>
    <xf numFmtId="0" fontId="0" fillId="7" borderId="75" xfId="0" applyFill="1" applyBorder="1"/>
    <xf numFmtId="0" fontId="1" fillId="3" borderId="15" xfId="0" applyFont="1" applyFill="1" applyBorder="1" applyAlignment="1">
      <alignment horizontal="center" vertical="center"/>
    </xf>
    <xf numFmtId="0" fontId="1" fillId="18" borderId="17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 vertical="center"/>
    </xf>
    <xf numFmtId="0" fontId="1" fillId="18" borderId="19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0" fontId="0" fillId="13" borderId="39" xfId="0" applyFill="1" applyBorder="1"/>
    <xf numFmtId="0" fontId="0" fillId="13" borderId="40" xfId="0" applyFill="1" applyBorder="1"/>
    <xf numFmtId="0" fontId="0" fillId="13" borderId="68" xfId="0" applyFill="1" applyBorder="1"/>
    <xf numFmtId="0" fontId="4" fillId="13" borderId="114" xfId="0" applyFont="1" applyFill="1" applyBorder="1" applyAlignment="1">
      <alignment horizontal="center"/>
    </xf>
    <xf numFmtId="0" fontId="4" fillId="13" borderId="115" xfId="0" applyFont="1" applyFill="1" applyBorder="1" applyAlignment="1">
      <alignment horizontal="center"/>
    </xf>
    <xf numFmtId="0" fontId="4" fillId="13" borderId="116" xfId="0" applyFont="1" applyFill="1" applyBorder="1" applyAlignment="1">
      <alignment horizontal="center"/>
    </xf>
    <xf numFmtId="0" fontId="0" fillId="13" borderId="105" xfId="0" applyFill="1" applyBorder="1"/>
    <xf numFmtId="0" fontId="0" fillId="13" borderId="69" xfId="0" applyFill="1" applyBorder="1"/>
    <xf numFmtId="0" fontId="0" fillId="4" borderId="39" xfId="0" applyFill="1" applyBorder="1"/>
    <xf numFmtId="0" fontId="0" fillId="4" borderId="40" xfId="0" applyFill="1" applyBorder="1"/>
    <xf numFmtId="0" fontId="0" fillId="4" borderId="68" xfId="0" applyFill="1" applyBorder="1"/>
    <xf numFmtId="0" fontId="4" fillId="4" borderId="114" xfId="0" applyFont="1" applyFill="1" applyBorder="1" applyAlignment="1">
      <alignment horizontal="center"/>
    </xf>
    <xf numFmtId="0" fontId="4" fillId="4" borderId="115" xfId="0" applyFont="1" applyFill="1" applyBorder="1" applyAlignment="1">
      <alignment horizontal="center"/>
    </xf>
    <xf numFmtId="0" fontId="4" fillId="4" borderId="116" xfId="0" applyFont="1" applyFill="1" applyBorder="1" applyAlignment="1">
      <alignment horizontal="center"/>
    </xf>
    <xf numFmtId="0" fontId="0" fillId="4" borderId="105" xfId="0" applyFill="1" applyBorder="1"/>
    <xf numFmtId="0" fontId="0" fillId="4" borderId="69" xfId="0" applyFill="1" applyBorder="1"/>
    <xf numFmtId="0" fontId="0" fillId="3" borderId="39" xfId="0" applyFill="1" applyBorder="1"/>
    <xf numFmtId="0" fontId="0" fillId="3" borderId="40" xfId="0" applyFill="1" applyBorder="1"/>
    <xf numFmtId="0" fontId="4" fillId="3" borderId="115" xfId="0" applyFont="1" applyFill="1" applyBorder="1" applyAlignment="1">
      <alignment horizontal="center"/>
    </xf>
    <xf numFmtId="0" fontId="0" fillId="3" borderId="68" xfId="0" applyFill="1" applyBorder="1"/>
    <xf numFmtId="0" fontId="0" fillId="3" borderId="105" xfId="0" applyFill="1" applyBorder="1"/>
    <xf numFmtId="0" fontId="4" fillId="3" borderId="114" xfId="0" applyFont="1" applyFill="1" applyBorder="1" applyAlignment="1">
      <alignment horizontal="center"/>
    </xf>
    <xf numFmtId="0" fontId="4" fillId="3" borderId="116" xfId="0" applyFont="1" applyFill="1" applyBorder="1" applyAlignment="1">
      <alignment horizontal="center"/>
    </xf>
    <xf numFmtId="0" fontId="0" fillId="3" borderId="69" xfId="0" applyFill="1" applyBorder="1"/>
    <xf numFmtId="0" fontId="0" fillId="30" borderId="45" xfId="0" applyFill="1" applyBorder="1" applyAlignment="1">
      <alignment horizontal="left"/>
    </xf>
    <xf numFmtId="0" fontId="0" fillId="30" borderId="12" xfId="0" applyFill="1" applyBorder="1" applyAlignment="1">
      <alignment horizontal="left"/>
    </xf>
    <xf numFmtId="0" fontId="0" fillId="30" borderId="12" xfId="0" applyFill="1" applyBorder="1" applyAlignment="1">
      <alignment horizontal="center"/>
    </xf>
    <xf numFmtId="0" fontId="0" fillId="30" borderId="12" xfId="0" applyNumberFormat="1" applyFill="1" applyBorder="1"/>
    <xf numFmtId="0" fontId="0" fillId="30" borderId="80" xfId="0" applyNumberFormat="1" applyFill="1" applyBorder="1"/>
    <xf numFmtId="0" fontId="61" fillId="4" borderId="57" xfId="0" applyFont="1" applyFill="1" applyBorder="1" applyAlignment="1">
      <alignment horizontal="center" wrapText="1"/>
    </xf>
    <xf numFmtId="0" fontId="62" fillId="4" borderId="57" xfId="0" applyFont="1" applyFill="1" applyBorder="1" applyAlignment="1">
      <alignment horizontal="center"/>
    </xf>
    <xf numFmtId="0" fontId="2" fillId="35" borderId="20" xfId="0" applyFont="1" applyFill="1" applyBorder="1" applyAlignment="1">
      <alignment vertical="center" wrapText="1"/>
    </xf>
    <xf numFmtId="0" fontId="2" fillId="35" borderId="1" xfId="0" applyFont="1" applyFill="1" applyBorder="1" applyAlignment="1">
      <alignment vertical="center" wrapText="1"/>
    </xf>
    <xf numFmtId="0" fontId="4" fillId="4" borderId="72" xfId="0" applyFont="1" applyFill="1" applyBorder="1" applyAlignment="1">
      <alignment horizontal="center" vertical="center"/>
    </xf>
    <xf numFmtId="0" fontId="63" fillId="4" borderId="19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vertical="center" wrapText="1"/>
    </xf>
    <xf numFmtId="0" fontId="0" fillId="3" borderId="18" xfId="0" applyFill="1" applyBorder="1"/>
    <xf numFmtId="0" fontId="0" fillId="3" borderId="19" xfId="0" applyFill="1" applyBorder="1"/>
    <xf numFmtId="0" fontId="4" fillId="4" borderId="73" xfId="0" applyFont="1" applyFill="1" applyBorder="1" applyAlignment="1">
      <alignment horizontal="center" vertical="center"/>
    </xf>
    <xf numFmtId="1" fontId="19" fillId="37" borderId="1" xfId="0" applyNumberFormat="1" applyFont="1" applyFill="1" applyBorder="1" applyAlignment="1">
      <alignment horizontal="center"/>
    </xf>
    <xf numFmtId="1" fontId="19" fillId="37" borderId="7" xfId="0" applyNumberFormat="1" applyFont="1" applyFill="1" applyBorder="1" applyAlignment="1">
      <alignment horizontal="center"/>
    </xf>
    <xf numFmtId="1" fontId="6" fillId="37" borderId="7" xfId="0" applyNumberFormat="1" applyFont="1" applyFill="1" applyBorder="1" applyAlignment="1">
      <alignment horizontal="center"/>
    </xf>
    <xf numFmtId="1" fontId="6" fillId="37" borderId="1" xfId="0" applyNumberFormat="1" applyFont="1" applyFill="1" applyBorder="1" applyAlignment="1">
      <alignment horizontal="center"/>
    </xf>
    <xf numFmtId="1" fontId="19" fillId="38" borderId="1" xfId="0" applyNumberFormat="1" applyFont="1" applyFill="1" applyBorder="1" applyAlignment="1">
      <alignment horizontal="center"/>
    </xf>
    <xf numFmtId="1" fontId="19" fillId="39" borderId="1" xfId="0" applyNumberFormat="1" applyFont="1" applyFill="1" applyBorder="1" applyAlignment="1">
      <alignment horizontal="center"/>
    </xf>
    <xf numFmtId="1" fontId="19" fillId="40" borderId="1" xfId="0" applyNumberFormat="1" applyFont="1" applyFill="1" applyBorder="1" applyAlignment="1">
      <alignment horizontal="center"/>
    </xf>
    <xf numFmtId="1" fontId="19" fillId="41" borderId="1" xfId="0" applyNumberFormat="1" applyFont="1" applyFill="1" applyBorder="1" applyAlignment="1">
      <alignment horizontal="center"/>
    </xf>
    <xf numFmtId="1" fontId="19" fillId="42" borderId="1" xfId="0" applyNumberFormat="1" applyFont="1" applyFill="1" applyBorder="1" applyAlignment="1">
      <alignment horizontal="center"/>
    </xf>
    <xf numFmtId="0" fontId="1" fillId="44" borderId="1" xfId="0" applyFont="1" applyFill="1" applyBorder="1" applyAlignment="1">
      <alignment horizontal="center"/>
    </xf>
    <xf numFmtId="1" fontId="1" fillId="44" borderId="1" xfId="0" applyNumberFormat="1" applyFont="1" applyFill="1" applyBorder="1" applyAlignment="1">
      <alignment horizontal="center"/>
    </xf>
    <xf numFmtId="1" fontId="10" fillId="44" borderId="1" xfId="0" applyNumberFormat="1" applyFont="1" applyFill="1" applyBorder="1" applyAlignment="1">
      <alignment horizontal="center"/>
    </xf>
    <xf numFmtId="0" fontId="1" fillId="44" borderId="18" xfId="0" applyFont="1" applyFill="1" applyBorder="1" applyAlignment="1">
      <alignment horizontal="center"/>
    </xf>
    <xf numFmtId="1" fontId="1" fillId="44" borderId="18" xfId="0" applyNumberFormat="1" applyFont="1" applyFill="1" applyBorder="1" applyAlignment="1">
      <alignment horizontal="center"/>
    </xf>
    <xf numFmtId="1" fontId="10" fillId="44" borderId="18" xfId="0" applyNumberFormat="1" applyFont="1" applyFill="1" applyBorder="1" applyAlignment="1">
      <alignment horizontal="center"/>
    </xf>
    <xf numFmtId="1" fontId="19" fillId="42" borderId="2" xfId="0" applyNumberFormat="1" applyFont="1" applyFill="1" applyBorder="1" applyAlignment="1">
      <alignment horizontal="center"/>
    </xf>
    <xf numFmtId="1" fontId="19" fillId="43" borderId="72" xfId="0" applyNumberFormat="1" applyFont="1" applyFill="1" applyBorder="1" applyAlignment="1">
      <alignment horizontal="center"/>
    </xf>
    <xf numFmtId="0" fontId="1" fillId="42" borderId="1" xfId="0" applyFont="1" applyFill="1" applyBorder="1" applyAlignment="1">
      <alignment horizontal="center"/>
    </xf>
    <xf numFmtId="1" fontId="1" fillId="42" borderId="1" xfId="0" applyNumberFormat="1" applyFont="1" applyFill="1" applyBorder="1" applyAlignment="1">
      <alignment horizontal="center"/>
    </xf>
    <xf numFmtId="0" fontId="1" fillId="42" borderId="2" xfId="0" applyFont="1" applyFill="1" applyBorder="1" applyAlignment="1">
      <alignment horizontal="center"/>
    </xf>
    <xf numFmtId="1" fontId="1" fillId="42" borderId="2" xfId="0" applyNumberFormat="1" applyFont="1" applyFill="1" applyBorder="1" applyAlignment="1">
      <alignment horizontal="center"/>
    </xf>
    <xf numFmtId="0" fontId="1" fillId="44" borderId="12" xfId="0" applyFont="1" applyFill="1" applyBorder="1" applyAlignment="1">
      <alignment horizontal="center"/>
    </xf>
    <xf numFmtId="1" fontId="1" fillId="44" borderId="12" xfId="0" applyNumberFormat="1" applyFont="1" applyFill="1" applyBorder="1" applyAlignment="1">
      <alignment horizontal="center"/>
    </xf>
    <xf numFmtId="1" fontId="10" fillId="44" borderId="12" xfId="0" applyNumberFormat="1" applyFont="1" applyFill="1" applyBorder="1" applyAlignment="1">
      <alignment horizontal="center"/>
    </xf>
    <xf numFmtId="0" fontId="1" fillId="43" borderId="72" xfId="0" applyFont="1" applyFill="1" applyBorder="1" applyAlignment="1">
      <alignment horizontal="center"/>
    </xf>
    <xf numFmtId="1" fontId="1" fillId="43" borderId="72" xfId="0" applyNumberFormat="1" applyFont="1" applyFill="1" applyBorder="1" applyAlignment="1">
      <alignment horizontal="center"/>
    </xf>
    <xf numFmtId="0" fontId="1" fillId="42" borderId="12" xfId="0" applyFont="1" applyFill="1" applyBorder="1" applyAlignment="1">
      <alignment horizontal="center"/>
    </xf>
    <xf numFmtId="1" fontId="1" fillId="42" borderId="12" xfId="0" applyNumberFormat="1" applyFont="1" applyFill="1" applyBorder="1" applyAlignment="1">
      <alignment horizontal="center"/>
    </xf>
    <xf numFmtId="1" fontId="19" fillId="42" borderId="12" xfId="0" applyNumberFormat="1" applyFont="1" applyFill="1" applyBorder="1" applyAlignment="1">
      <alignment horizontal="center"/>
    </xf>
    <xf numFmtId="0" fontId="1" fillId="41" borderId="1" xfId="0" applyFont="1" applyFill="1" applyBorder="1" applyAlignment="1">
      <alignment horizontal="center"/>
    </xf>
    <xf numFmtId="1" fontId="1" fillId="41" borderId="1" xfId="0" applyNumberFormat="1" applyFont="1" applyFill="1" applyBorder="1" applyAlignment="1">
      <alignment horizontal="center"/>
    </xf>
    <xf numFmtId="0" fontId="1" fillId="41" borderId="18" xfId="0" applyFont="1" applyFill="1" applyBorder="1" applyAlignment="1">
      <alignment horizontal="center"/>
    </xf>
    <xf numFmtId="1" fontId="1" fillId="41" borderId="18" xfId="0" applyNumberFormat="1" applyFont="1" applyFill="1" applyBorder="1" applyAlignment="1">
      <alignment horizontal="center"/>
    </xf>
    <xf numFmtId="1" fontId="19" fillId="41" borderId="18" xfId="0" applyNumberFormat="1" applyFont="1" applyFill="1" applyBorder="1" applyAlignment="1">
      <alignment horizontal="center"/>
    </xf>
    <xf numFmtId="1" fontId="19" fillId="40" borderId="18" xfId="0" applyNumberFormat="1" applyFont="1" applyFill="1" applyBorder="1" applyAlignment="1">
      <alignment horizontal="center"/>
    </xf>
    <xf numFmtId="0" fontId="1" fillId="41" borderId="12" xfId="0" applyFont="1" applyFill="1" applyBorder="1" applyAlignment="1">
      <alignment horizontal="center"/>
    </xf>
    <xf numFmtId="1" fontId="1" fillId="41" borderId="12" xfId="0" applyNumberFormat="1" applyFont="1" applyFill="1" applyBorder="1" applyAlignment="1">
      <alignment horizontal="center"/>
    </xf>
    <xf numFmtId="1" fontId="19" fillId="41" borderId="12" xfId="0" applyNumberFormat="1" applyFont="1" applyFill="1" applyBorder="1" applyAlignment="1">
      <alignment horizontal="center"/>
    </xf>
    <xf numFmtId="0" fontId="1" fillId="40" borderId="1" xfId="0" applyFont="1" applyFill="1" applyBorder="1" applyAlignment="1">
      <alignment horizontal="center"/>
    </xf>
    <xf numFmtId="1" fontId="1" fillId="40" borderId="1" xfId="0" applyNumberFormat="1" applyFont="1" applyFill="1" applyBorder="1" applyAlignment="1">
      <alignment horizontal="center"/>
    </xf>
    <xf numFmtId="0" fontId="1" fillId="40" borderId="18" xfId="0" applyFont="1" applyFill="1" applyBorder="1" applyAlignment="1">
      <alignment horizontal="center"/>
    </xf>
    <xf numFmtId="1" fontId="1" fillId="40" borderId="18" xfId="0" applyNumberFormat="1" applyFont="1" applyFill="1" applyBorder="1" applyAlignment="1">
      <alignment horizontal="center"/>
    </xf>
    <xf numFmtId="1" fontId="19" fillId="39" borderId="18" xfId="0" applyNumberFormat="1" applyFont="1" applyFill="1" applyBorder="1" applyAlignment="1">
      <alignment horizontal="center"/>
    </xf>
    <xf numFmtId="0" fontId="1" fillId="40" borderId="12" xfId="0" applyFont="1" applyFill="1" applyBorder="1" applyAlignment="1">
      <alignment horizontal="center"/>
    </xf>
    <xf numFmtId="1" fontId="1" fillId="40" borderId="12" xfId="0" applyNumberFormat="1" applyFont="1" applyFill="1" applyBorder="1" applyAlignment="1">
      <alignment horizontal="center"/>
    </xf>
    <xf numFmtId="1" fontId="19" fillId="40" borderId="12" xfId="0" applyNumberFormat="1" applyFont="1" applyFill="1" applyBorder="1" applyAlignment="1">
      <alignment horizontal="center"/>
    </xf>
    <xf numFmtId="0" fontId="1" fillId="39" borderId="1" xfId="0" applyFont="1" applyFill="1" applyBorder="1" applyAlignment="1">
      <alignment horizontal="center"/>
    </xf>
    <xf numFmtId="1" fontId="1" fillId="39" borderId="1" xfId="0" applyNumberFormat="1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1" fontId="1" fillId="39" borderId="18" xfId="0" applyNumberFormat="1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1" fontId="1" fillId="39" borderId="12" xfId="0" applyNumberFormat="1" applyFont="1" applyFill="1" applyBorder="1" applyAlignment="1">
      <alignment horizontal="center"/>
    </xf>
    <xf numFmtId="1" fontId="19" fillId="39" borderId="12" xfId="0" applyNumberFormat="1" applyFont="1" applyFill="1" applyBorder="1" applyAlignment="1">
      <alignment horizontal="center"/>
    </xf>
    <xf numFmtId="0" fontId="1" fillId="38" borderId="1" xfId="0" applyFont="1" applyFill="1" applyBorder="1" applyAlignment="1">
      <alignment horizontal="center"/>
    </xf>
    <xf numFmtId="1" fontId="1" fillId="38" borderId="1" xfId="0" applyNumberFormat="1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1" fontId="1" fillId="38" borderId="18" xfId="0" applyNumberFormat="1" applyFont="1" applyFill="1" applyBorder="1" applyAlignment="1">
      <alignment horizontal="center"/>
    </xf>
    <xf numFmtId="1" fontId="19" fillId="38" borderId="18" xfId="0" applyNumberFormat="1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1" fontId="1" fillId="38" borderId="12" xfId="0" applyNumberFormat="1" applyFont="1" applyFill="1" applyBorder="1" applyAlignment="1">
      <alignment horizontal="center"/>
    </xf>
    <xf numFmtId="1" fontId="19" fillId="38" borderId="12" xfId="0" applyNumberFormat="1" applyFont="1" applyFill="1" applyBorder="1" applyAlignment="1">
      <alignment horizontal="center"/>
    </xf>
    <xf numFmtId="0" fontId="1" fillId="37" borderId="1" xfId="0" applyFont="1" applyFill="1" applyBorder="1" applyAlignment="1">
      <alignment horizontal="center"/>
    </xf>
    <xf numFmtId="1" fontId="1" fillId="37" borderId="1" xfId="0" applyNumberFormat="1" applyFont="1" applyFill="1" applyBorder="1" applyAlignment="1">
      <alignment horizontal="center"/>
    </xf>
    <xf numFmtId="0" fontId="1" fillId="37" borderId="7" xfId="0" applyFont="1" applyFill="1" applyBorder="1" applyAlignment="1">
      <alignment horizontal="center"/>
    </xf>
    <xf numFmtId="1" fontId="1" fillId="37" borderId="7" xfId="0" applyNumberFormat="1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1" fontId="1" fillId="37" borderId="18" xfId="0" applyNumberFormat="1" applyFont="1" applyFill="1" applyBorder="1" applyAlignment="1">
      <alignment horizontal="center"/>
    </xf>
    <xf numFmtId="1" fontId="19" fillId="37" borderId="18" xfId="0" applyNumberFormat="1" applyFont="1" applyFill="1" applyBorder="1" applyAlignment="1">
      <alignment horizontal="center"/>
    </xf>
    <xf numFmtId="0" fontId="10" fillId="36" borderId="17" xfId="0" applyFont="1" applyFill="1" applyBorder="1" applyAlignment="1">
      <alignment horizontal="center" textRotation="90" wrapText="1"/>
    </xf>
    <xf numFmtId="0" fontId="10" fillId="36" borderId="18" xfId="0" applyFont="1" applyFill="1" applyBorder="1" applyAlignment="1">
      <alignment horizontal="center" textRotation="90" wrapText="1"/>
    </xf>
    <xf numFmtId="0" fontId="10" fillId="36" borderId="18" xfId="0" applyFont="1" applyFill="1" applyBorder="1" applyAlignment="1">
      <alignment horizontal="center" textRotation="90"/>
    </xf>
    <xf numFmtId="0" fontId="10" fillId="36" borderId="19" xfId="0" applyFont="1" applyFill="1" applyBorder="1" applyAlignment="1">
      <alignment horizontal="center" textRotation="90"/>
    </xf>
    <xf numFmtId="0" fontId="10" fillId="36" borderId="47" xfId="0" applyFont="1" applyFill="1" applyBorder="1" applyAlignment="1">
      <alignment horizontal="center" textRotation="90"/>
    </xf>
    <xf numFmtId="0" fontId="10" fillId="36" borderId="24" xfId="0" applyFont="1" applyFill="1" applyBorder="1" applyAlignment="1">
      <alignment horizontal="center" textRotation="90" wrapText="1"/>
    </xf>
    <xf numFmtId="0" fontId="4" fillId="45" borderId="48" xfId="0" applyFont="1" applyFill="1" applyBorder="1" applyAlignment="1">
      <alignment horizontal="center" vertical="center"/>
    </xf>
    <xf numFmtId="0" fontId="23" fillId="45" borderId="48" xfId="0" applyFont="1" applyFill="1" applyBorder="1" applyAlignment="1">
      <alignment horizontal="center" vertical="center"/>
    </xf>
    <xf numFmtId="1" fontId="4" fillId="45" borderId="48" xfId="0" applyNumberFormat="1" applyFont="1" applyFill="1" applyBorder="1" applyAlignment="1">
      <alignment horizontal="center" vertical="center"/>
    </xf>
    <xf numFmtId="0" fontId="8" fillId="45" borderId="48" xfId="0" applyFont="1" applyFill="1" applyBorder="1" applyAlignment="1">
      <alignment horizontal="center" vertical="center"/>
    </xf>
    <xf numFmtId="0" fontId="24" fillId="45" borderId="48" xfId="0" applyFont="1" applyFill="1" applyBorder="1"/>
    <xf numFmtId="0" fontId="4" fillId="46" borderId="48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1" fontId="4" fillId="45" borderId="119" xfId="0" applyNumberFormat="1" applyFont="1" applyFill="1" applyBorder="1" applyAlignment="1">
      <alignment horizontal="center" vertical="center"/>
    </xf>
    <xf numFmtId="0" fontId="4" fillId="45" borderId="119" xfId="0" applyFont="1" applyFill="1" applyBorder="1" applyAlignment="1">
      <alignment horizontal="center" vertical="center"/>
    </xf>
    <xf numFmtId="0" fontId="4" fillId="46" borderId="119" xfId="0" applyFont="1" applyFill="1" applyBorder="1" applyAlignment="1">
      <alignment horizontal="center" vertical="center"/>
    </xf>
    <xf numFmtId="0" fontId="0" fillId="46" borderId="59" xfId="0" applyFont="1" applyFill="1" applyBorder="1" applyAlignment="1">
      <alignment horizontal="center" vertical="center"/>
    </xf>
    <xf numFmtId="0" fontId="0" fillId="49" borderId="59" xfId="0" applyFont="1" applyFill="1" applyBorder="1" applyAlignment="1">
      <alignment horizontal="center" vertical="center"/>
    </xf>
    <xf numFmtId="0" fontId="1" fillId="3" borderId="7" xfId="0" applyFont="1" applyFill="1" applyBorder="1" applyAlignment="1"/>
    <xf numFmtId="0" fontId="0" fillId="46" borderId="0" xfId="0" applyFont="1" applyFill="1" applyBorder="1" applyAlignment="1">
      <alignment horizontal="center" vertical="center"/>
    </xf>
    <xf numFmtId="0" fontId="0" fillId="49" borderId="0" xfId="0" applyFont="1" applyFill="1" applyBorder="1" applyAlignment="1">
      <alignment horizontal="center" vertical="center"/>
    </xf>
    <xf numFmtId="0" fontId="0" fillId="46" borderId="0" xfId="0" applyFont="1" applyFill="1" applyBorder="1"/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/>
    <xf numFmtId="0" fontId="10" fillId="36" borderId="131" xfId="0" applyFont="1" applyFill="1" applyBorder="1" applyAlignment="1">
      <alignment horizontal="center" textRotation="90"/>
    </xf>
    <xf numFmtId="1" fontId="19" fillId="37" borderId="133" xfId="0" applyNumberFormat="1" applyFont="1" applyFill="1" applyBorder="1" applyAlignment="1">
      <alignment horizontal="center"/>
    </xf>
    <xf numFmtId="1" fontId="19" fillId="37" borderId="135" xfId="0" applyNumberFormat="1" applyFont="1" applyFill="1" applyBorder="1" applyAlignment="1">
      <alignment horizontal="center"/>
    </xf>
    <xf numFmtId="1" fontId="19" fillId="37" borderId="131" xfId="0" applyNumberFormat="1" applyFont="1" applyFill="1" applyBorder="1" applyAlignment="1">
      <alignment horizontal="center"/>
    </xf>
    <xf numFmtId="1" fontId="19" fillId="38" borderId="138" xfId="0" applyNumberFormat="1" applyFont="1" applyFill="1" applyBorder="1" applyAlignment="1">
      <alignment horizontal="center"/>
    </xf>
    <xf numFmtId="1" fontId="19" fillId="38" borderId="135" xfId="0" applyNumberFormat="1" applyFont="1" applyFill="1" applyBorder="1" applyAlignment="1">
      <alignment horizontal="center"/>
    </xf>
    <xf numFmtId="1" fontId="19" fillId="38" borderId="131" xfId="0" applyNumberFormat="1" applyFont="1" applyFill="1" applyBorder="1" applyAlignment="1">
      <alignment horizontal="center"/>
    </xf>
    <xf numFmtId="1" fontId="19" fillId="39" borderId="138" xfId="0" applyNumberFormat="1" applyFont="1" applyFill="1" applyBorder="1" applyAlignment="1">
      <alignment horizontal="center"/>
    </xf>
    <xf numFmtId="1" fontId="19" fillId="39" borderId="135" xfId="0" applyNumberFormat="1" applyFont="1" applyFill="1" applyBorder="1" applyAlignment="1">
      <alignment horizontal="center"/>
    </xf>
    <xf numFmtId="1" fontId="19" fillId="39" borderId="131" xfId="0" applyNumberFormat="1" applyFont="1" applyFill="1" applyBorder="1" applyAlignment="1">
      <alignment horizontal="center"/>
    </xf>
    <xf numFmtId="1" fontId="19" fillId="40" borderId="138" xfId="0" applyNumberFormat="1" applyFont="1" applyFill="1" applyBorder="1" applyAlignment="1">
      <alignment horizontal="center"/>
    </xf>
    <xf numFmtId="1" fontId="19" fillId="40" borderId="135" xfId="0" applyNumberFormat="1" applyFont="1" applyFill="1" applyBorder="1" applyAlignment="1">
      <alignment horizontal="center"/>
    </xf>
    <xf numFmtId="1" fontId="19" fillId="40" borderId="131" xfId="0" applyNumberFormat="1" applyFont="1" applyFill="1" applyBorder="1" applyAlignment="1">
      <alignment horizontal="center"/>
    </xf>
    <xf numFmtId="1" fontId="19" fillId="41" borderId="138" xfId="0" applyNumberFormat="1" applyFont="1" applyFill="1" applyBorder="1" applyAlignment="1">
      <alignment horizontal="center"/>
    </xf>
    <xf numFmtId="1" fontId="19" fillId="41" borderId="135" xfId="0" applyNumberFormat="1" applyFont="1" applyFill="1" applyBorder="1" applyAlignment="1">
      <alignment horizontal="center"/>
    </xf>
    <xf numFmtId="1" fontId="19" fillId="41" borderId="131" xfId="0" applyNumberFormat="1" applyFont="1" applyFill="1" applyBorder="1" applyAlignment="1">
      <alignment horizontal="center"/>
    </xf>
    <xf numFmtId="1" fontId="19" fillId="42" borderId="138" xfId="0" applyNumberFormat="1" applyFont="1" applyFill="1" applyBorder="1" applyAlignment="1">
      <alignment horizontal="center"/>
    </xf>
    <xf numFmtId="1" fontId="19" fillId="42" borderId="135" xfId="0" applyNumberFormat="1" applyFont="1" applyFill="1" applyBorder="1" applyAlignment="1">
      <alignment horizontal="center"/>
    </xf>
    <xf numFmtId="1" fontId="19" fillId="42" borderId="140" xfId="0" applyNumberFormat="1" applyFont="1" applyFill="1" applyBorder="1" applyAlignment="1">
      <alignment horizontal="center"/>
    </xf>
    <xf numFmtId="0" fontId="1" fillId="43" borderId="141" xfId="0" applyFont="1" applyFill="1" applyBorder="1" applyAlignment="1"/>
    <xf numFmtId="1" fontId="19" fillId="43" borderId="142" xfId="0" applyNumberFormat="1" applyFont="1" applyFill="1" applyBorder="1" applyAlignment="1">
      <alignment horizontal="center"/>
    </xf>
    <xf numFmtId="1" fontId="10" fillId="44" borderId="138" xfId="0" applyNumberFormat="1" applyFont="1" applyFill="1" applyBorder="1" applyAlignment="1">
      <alignment horizontal="center"/>
    </xf>
    <xf numFmtId="1" fontId="10" fillId="44" borderId="135" xfId="0" applyNumberFormat="1" applyFont="1" applyFill="1" applyBorder="1" applyAlignment="1">
      <alignment horizontal="center"/>
    </xf>
    <xf numFmtId="1" fontId="10" fillId="44" borderId="131" xfId="0" applyNumberFormat="1" applyFont="1" applyFill="1" applyBorder="1" applyAlignment="1">
      <alignment horizontal="center"/>
    </xf>
    <xf numFmtId="0" fontId="0" fillId="3" borderId="147" xfId="0" applyFill="1" applyBorder="1"/>
    <xf numFmtId="0" fontId="4" fillId="46" borderId="149" xfId="0" applyFont="1" applyFill="1" applyBorder="1" applyAlignment="1">
      <alignment horizontal="center" vertical="center"/>
    </xf>
    <xf numFmtId="0" fontId="0" fillId="46" borderId="150" xfId="0" applyFont="1" applyFill="1" applyBorder="1"/>
    <xf numFmtId="0" fontId="0" fillId="49" borderId="150" xfId="0" applyFont="1" applyFill="1" applyBorder="1" applyAlignment="1">
      <alignment horizontal="center" vertical="center"/>
    </xf>
    <xf numFmtId="0" fontId="0" fillId="3" borderId="150" xfId="0" applyFont="1" applyFill="1" applyBorder="1"/>
    <xf numFmtId="0" fontId="0" fillId="3" borderId="150" xfId="0" applyFill="1" applyBorder="1"/>
    <xf numFmtId="0" fontId="0" fillId="3" borderId="153" xfId="0" applyFill="1" applyBorder="1"/>
    <xf numFmtId="0" fontId="32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0" fillId="0" borderId="11" xfId="0" applyBorder="1"/>
    <xf numFmtId="3" fontId="4" fillId="0" borderId="2" xfId="0" applyNumberFormat="1" applyFont="1" applyBorder="1" applyAlignment="1">
      <alignment horizontal="center" vertical="center" wrapText="1"/>
    </xf>
    <xf numFmtId="0" fontId="65" fillId="22" borderId="86" xfId="0" applyFont="1" applyFill="1" applyBorder="1"/>
    <xf numFmtId="0" fontId="0" fillId="0" borderId="45" xfId="0" applyBorder="1"/>
    <xf numFmtId="0" fontId="40" fillId="22" borderId="86" xfId="0" applyFont="1" applyFill="1" applyBorder="1"/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64" fillId="0" borderId="2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8" fillId="27" borderId="7" xfId="0" applyFont="1" applyFill="1" applyBorder="1"/>
    <xf numFmtId="0" fontId="68" fillId="27" borderId="1" xfId="0" applyFont="1" applyFill="1" applyBorder="1"/>
    <xf numFmtId="0" fontId="68" fillId="27" borderId="2" xfId="0" applyFont="1" applyFill="1" applyBorder="1"/>
    <xf numFmtId="0" fontId="70" fillId="0" borderId="0" xfId="0" applyFont="1" applyAlignment="1">
      <alignment horizontal="center"/>
    </xf>
    <xf numFmtId="0" fontId="70" fillId="0" borderId="0" xfId="0" applyFont="1"/>
    <xf numFmtId="0" fontId="70" fillId="0" borderId="0" xfId="0" applyFont="1" applyAlignment="1">
      <alignment horizontal="right"/>
    </xf>
    <xf numFmtId="0" fontId="69" fillId="20" borderId="1" xfId="0" applyFont="1" applyFill="1" applyBorder="1"/>
    <xf numFmtId="0" fontId="69" fillId="20" borderId="1" xfId="0" applyFont="1" applyFill="1" applyBorder="1" applyAlignment="1">
      <alignment horizontal="center"/>
    </xf>
    <xf numFmtId="0" fontId="43" fillId="20" borderId="1" xfId="0" applyFont="1" applyFill="1" applyBorder="1" applyAlignment="1">
      <alignment horizontal="center"/>
    </xf>
    <xf numFmtId="0" fontId="43" fillId="20" borderId="1" xfId="0" applyFont="1" applyFill="1" applyBorder="1" applyAlignment="1"/>
    <xf numFmtId="0" fontId="69" fillId="3" borderId="1" xfId="0" applyFont="1" applyFill="1" applyBorder="1" applyAlignment="1">
      <alignment horizontal="center" vertical="center" wrapText="1"/>
    </xf>
    <xf numFmtId="0" fontId="72" fillId="3" borderId="1" xfId="0" applyFont="1" applyFill="1" applyBorder="1" applyAlignment="1">
      <alignment horizontal="center" vertical="center" wrapText="1"/>
    </xf>
    <xf numFmtId="0" fontId="69" fillId="21" borderId="18" xfId="0" applyFont="1" applyFill="1" applyBorder="1" applyAlignment="1">
      <alignment horizontal="center"/>
    </xf>
    <xf numFmtId="0" fontId="43" fillId="21" borderId="18" xfId="0" applyFont="1" applyFill="1" applyBorder="1" applyAlignment="1">
      <alignment horizontal="center"/>
    </xf>
    <xf numFmtId="0" fontId="69" fillId="3" borderId="1" xfId="0" applyFont="1" applyFill="1" applyBorder="1" applyAlignment="1">
      <alignment horizontal="center" textRotation="90"/>
    </xf>
    <xf numFmtId="0" fontId="69" fillId="3" borderId="1" xfId="0" applyFont="1" applyFill="1" applyBorder="1" applyAlignment="1">
      <alignment horizontal="center" textRotation="90" wrapText="1"/>
    </xf>
    <xf numFmtId="0" fontId="73" fillId="21" borderId="18" xfId="0" applyFont="1" applyFill="1" applyBorder="1"/>
    <xf numFmtId="0" fontId="1" fillId="0" borderId="71" xfId="0" applyFont="1" applyBorder="1" applyAlignment="1">
      <alignment horizontal="center" vertical="center"/>
    </xf>
    <xf numFmtId="1" fontId="10" fillId="37" borderId="7" xfId="0" applyNumberFormat="1" applyFont="1" applyFill="1" applyBorder="1" applyAlignment="1">
      <alignment horizontal="center"/>
    </xf>
    <xf numFmtId="1" fontId="10" fillId="37" borderId="1" xfId="0" applyNumberFormat="1" applyFont="1" applyFill="1" applyBorder="1" applyAlignment="1">
      <alignment horizontal="center"/>
    </xf>
    <xf numFmtId="1" fontId="10" fillId="37" borderId="18" xfId="0" applyNumberFormat="1" applyFont="1" applyFill="1" applyBorder="1" applyAlignment="1">
      <alignment horizontal="center"/>
    </xf>
    <xf numFmtId="1" fontId="10" fillId="38" borderId="12" xfId="0" applyNumberFormat="1" applyFont="1" applyFill="1" applyBorder="1" applyAlignment="1">
      <alignment horizontal="center"/>
    </xf>
    <xf numFmtId="1" fontId="10" fillId="38" borderId="1" xfId="0" applyNumberFormat="1" applyFont="1" applyFill="1" applyBorder="1" applyAlignment="1">
      <alignment horizontal="center"/>
    </xf>
    <xf numFmtId="1" fontId="10" fillId="38" borderId="18" xfId="0" applyNumberFormat="1" applyFont="1" applyFill="1" applyBorder="1" applyAlignment="1">
      <alignment horizontal="center"/>
    </xf>
    <xf numFmtId="1" fontId="10" fillId="39" borderId="12" xfId="0" applyNumberFormat="1" applyFont="1" applyFill="1" applyBorder="1" applyAlignment="1">
      <alignment horizontal="center"/>
    </xf>
    <xf numFmtId="1" fontId="10" fillId="39" borderId="1" xfId="0" applyNumberFormat="1" applyFont="1" applyFill="1" applyBorder="1" applyAlignment="1">
      <alignment horizontal="center"/>
    </xf>
    <xf numFmtId="1" fontId="10" fillId="39" borderId="18" xfId="0" applyNumberFormat="1" applyFont="1" applyFill="1" applyBorder="1" applyAlignment="1">
      <alignment horizontal="center"/>
    </xf>
    <xf numFmtId="1" fontId="10" fillId="40" borderId="12" xfId="0" applyNumberFormat="1" applyFont="1" applyFill="1" applyBorder="1" applyAlignment="1">
      <alignment horizontal="center"/>
    </xf>
    <xf numFmtId="1" fontId="10" fillId="40" borderId="1" xfId="0" applyNumberFormat="1" applyFont="1" applyFill="1" applyBorder="1" applyAlignment="1">
      <alignment horizontal="center"/>
    </xf>
    <xf numFmtId="1" fontId="10" fillId="40" borderId="18" xfId="0" applyNumberFormat="1" applyFont="1" applyFill="1" applyBorder="1" applyAlignment="1">
      <alignment horizontal="center"/>
    </xf>
    <xf numFmtId="1" fontId="10" fillId="41" borderId="12" xfId="0" applyNumberFormat="1" applyFont="1" applyFill="1" applyBorder="1" applyAlignment="1">
      <alignment horizontal="center"/>
    </xf>
    <xf numFmtId="1" fontId="10" fillId="41" borderId="1" xfId="0" applyNumberFormat="1" applyFont="1" applyFill="1" applyBorder="1" applyAlignment="1">
      <alignment horizontal="center"/>
    </xf>
    <xf numFmtId="1" fontId="10" fillId="41" borderId="18" xfId="0" applyNumberFormat="1" applyFont="1" applyFill="1" applyBorder="1" applyAlignment="1">
      <alignment horizontal="center"/>
    </xf>
    <xf numFmtId="1" fontId="10" fillId="42" borderId="12" xfId="0" applyNumberFormat="1" applyFont="1" applyFill="1" applyBorder="1" applyAlignment="1">
      <alignment horizontal="center"/>
    </xf>
    <xf numFmtId="1" fontId="10" fillId="42" borderId="1" xfId="0" applyNumberFormat="1" applyFont="1" applyFill="1" applyBorder="1" applyAlignment="1">
      <alignment horizontal="center"/>
    </xf>
    <xf numFmtId="1" fontId="10" fillId="42" borderId="2" xfId="0" applyNumberFormat="1" applyFont="1" applyFill="1" applyBorder="1" applyAlignment="1">
      <alignment horizontal="center"/>
    </xf>
    <xf numFmtId="1" fontId="10" fillId="43" borderId="7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3" fillId="4" borderId="18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11" fillId="14" borderId="18" xfId="0" applyFont="1" applyFill="1" applyBorder="1" applyAlignment="1">
      <alignment horizontal="center"/>
    </xf>
    <xf numFmtId="3" fontId="0" fillId="3" borderId="18" xfId="0" applyNumberFormat="1" applyFont="1" applyFill="1" applyBorder="1" applyAlignment="1">
      <alignment horizontal="center" vertical="center"/>
    </xf>
    <xf numFmtId="1" fontId="74" fillId="3" borderId="18" xfId="0" applyNumberFormat="1" applyFont="1" applyFill="1" applyBorder="1" applyAlignment="1">
      <alignment horizontal="center" vertical="center"/>
    </xf>
    <xf numFmtId="0" fontId="71" fillId="3" borderId="18" xfId="0" applyFont="1" applyFill="1" applyBorder="1" applyAlignment="1">
      <alignment horizontal="center" vertical="center"/>
    </xf>
    <xf numFmtId="3" fontId="71" fillId="3" borderId="18" xfId="0" applyNumberFormat="1" applyFont="1" applyFill="1" applyBorder="1" applyAlignment="1">
      <alignment horizontal="center" vertical="center"/>
    </xf>
    <xf numFmtId="0" fontId="71" fillId="3" borderId="19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0" fillId="35" borderId="12" xfId="0" applyFill="1" applyBorder="1" applyAlignment="1">
      <alignment horizontal="center" vertical="center"/>
    </xf>
    <xf numFmtId="0" fontId="0" fillId="3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6" fillId="50" borderId="91" xfId="0" applyFont="1" applyFill="1" applyBorder="1" applyAlignment="1">
      <alignment horizontal="center" vertical="center" wrapText="1"/>
    </xf>
    <xf numFmtId="0" fontId="56" fillId="50" borderId="92" xfId="0" applyFont="1" applyFill="1" applyBorder="1" applyAlignment="1">
      <alignment horizontal="center" vertical="center" wrapText="1"/>
    </xf>
    <xf numFmtId="0" fontId="56" fillId="51" borderId="91" xfId="0" applyFont="1" applyFill="1" applyBorder="1" applyAlignment="1">
      <alignment horizontal="center" vertical="center" wrapText="1"/>
    </xf>
    <xf numFmtId="0" fontId="56" fillId="51" borderId="92" xfId="0" applyFont="1" applyFill="1" applyBorder="1" applyAlignment="1">
      <alignment horizontal="center" vertical="center" wrapText="1"/>
    </xf>
    <xf numFmtId="1" fontId="57" fillId="52" borderId="94" xfId="0" applyNumberFormat="1" applyFont="1" applyFill="1" applyBorder="1" applyAlignment="1">
      <alignment horizontal="center" wrapText="1"/>
    </xf>
    <xf numFmtId="1" fontId="57" fillId="53" borderId="94" xfId="0" applyNumberFormat="1" applyFont="1" applyFill="1" applyBorder="1" applyAlignment="1">
      <alignment horizontal="center" wrapText="1"/>
    </xf>
    <xf numFmtId="0" fontId="49" fillId="54" borderId="94" xfId="0" applyFont="1" applyFill="1" applyBorder="1" applyAlignment="1">
      <alignment horizontal="justify" wrapText="1"/>
    </xf>
    <xf numFmtId="1" fontId="57" fillId="54" borderId="94" xfId="0" applyNumberFormat="1" applyFont="1" applyFill="1" applyBorder="1" applyAlignment="1">
      <alignment horizontal="center" wrapText="1"/>
    </xf>
    <xf numFmtId="1" fontId="57" fillId="54" borderId="94" xfId="0" applyNumberFormat="1" applyFont="1" applyFill="1" applyBorder="1" applyAlignment="1">
      <alignment horizontal="center" vertical="top" wrapText="1"/>
    </xf>
    <xf numFmtId="0" fontId="0" fillId="54" borderId="94" xfId="0" applyFill="1" applyBorder="1" applyAlignment="1">
      <alignment horizontal="center" vertical="center"/>
    </xf>
    <xf numFmtId="1" fontId="57" fillId="54" borderId="103" xfId="0" applyNumberFormat="1" applyFont="1" applyFill="1" applyBorder="1" applyAlignment="1">
      <alignment horizontal="center" wrapText="1"/>
    </xf>
    <xf numFmtId="1" fontId="57" fillId="54" borderId="95" xfId="0" applyNumberFormat="1" applyFont="1" applyFill="1" applyBorder="1" applyAlignment="1">
      <alignment horizontal="center" wrapText="1"/>
    </xf>
    <xf numFmtId="0" fontId="0" fillId="54" borderId="104" xfId="0" applyFill="1" applyBorder="1" applyAlignment="1">
      <alignment horizontal="center" vertical="center"/>
    </xf>
    <xf numFmtId="0" fontId="2" fillId="35" borderId="12" xfId="0" applyFont="1" applyFill="1" applyBorder="1" applyAlignment="1">
      <alignment vertical="center" wrapText="1"/>
    </xf>
    <xf numFmtId="0" fontId="2" fillId="35" borderId="45" xfId="0" applyFont="1" applyFill="1" applyBorder="1" applyAlignment="1">
      <alignment vertical="center" wrapText="1"/>
    </xf>
    <xf numFmtId="0" fontId="2" fillId="14" borderId="50" xfId="0" applyFont="1" applyFill="1" applyBorder="1" applyAlignment="1">
      <alignment vertical="center" wrapText="1"/>
    </xf>
    <xf numFmtId="0" fontId="2" fillId="14" borderId="51" xfId="0" applyFont="1" applyFill="1" applyBorder="1" applyAlignment="1">
      <alignment vertical="center" wrapText="1"/>
    </xf>
    <xf numFmtId="0" fontId="2" fillId="14" borderId="51" xfId="0" applyFont="1" applyFill="1" applyBorder="1" applyAlignment="1">
      <alignment horizontal="center" wrapText="1"/>
    </xf>
    <xf numFmtId="0" fontId="0" fillId="14" borderId="51" xfId="0" applyFill="1" applyBorder="1" applyAlignment="1">
      <alignment horizontal="center" vertical="center"/>
    </xf>
    <xf numFmtId="1" fontId="0" fillId="14" borderId="52" xfId="0" applyNumberFormat="1" applyFill="1" applyBorder="1" applyAlignment="1">
      <alignment horizontal="center" vertical="center"/>
    </xf>
    <xf numFmtId="0" fontId="2" fillId="14" borderId="53" xfId="0" applyFont="1" applyFill="1" applyBorder="1" applyAlignment="1">
      <alignment vertical="center" wrapText="1"/>
    </xf>
    <xf numFmtId="0" fontId="2" fillId="14" borderId="54" xfId="0" applyFont="1" applyFill="1" applyBorder="1" applyAlignment="1">
      <alignment vertical="center" wrapText="1"/>
    </xf>
    <xf numFmtId="0" fontId="2" fillId="14" borderId="54" xfId="0" applyFont="1" applyFill="1" applyBorder="1" applyAlignment="1">
      <alignment horizontal="center" wrapText="1"/>
    </xf>
    <xf numFmtId="0" fontId="0" fillId="14" borderId="54" xfId="0" applyFill="1" applyBorder="1" applyAlignment="1">
      <alignment horizontal="center" vertical="center"/>
    </xf>
    <xf numFmtId="1" fontId="0" fillId="14" borderId="55" xfId="0" applyNumberFormat="1" applyFill="1" applyBorder="1" applyAlignment="1">
      <alignment horizontal="center" vertical="center"/>
    </xf>
    <xf numFmtId="0" fontId="0" fillId="14" borderId="54" xfId="0" applyFill="1" applyBorder="1" applyAlignment="1">
      <alignment horizontal="right" vertical="center"/>
    </xf>
    <xf numFmtId="0" fontId="0" fillId="14" borderId="54" xfId="0" applyFill="1" applyBorder="1"/>
    <xf numFmtId="0" fontId="2" fillId="14" borderId="56" xfId="0" applyFont="1" applyFill="1" applyBorder="1" applyAlignment="1">
      <alignment vertical="center" wrapText="1"/>
    </xf>
    <xf numFmtId="0" fontId="2" fillId="14" borderId="57" xfId="0" applyFont="1" applyFill="1" applyBorder="1" applyAlignment="1">
      <alignment vertical="center" wrapText="1"/>
    </xf>
    <xf numFmtId="0" fontId="2" fillId="14" borderId="57" xfId="0" applyFont="1" applyFill="1" applyBorder="1" applyAlignment="1">
      <alignment horizontal="center" vertical="center" wrapText="1"/>
    </xf>
    <xf numFmtId="0" fontId="0" fillId="14" borderId="57" xfId="0" applyFill="1" applyBorder="1" applyAlignment="1">
      <alignment vertical="center"/>
    </xf>
    <xf numFmtId="1" fontId="0" fillId="14" borderId="58" xfId="0" applyNumberFormat="1" applyFill="1" applyBorder="1" applyAlignment="1">
      <alignment horizontal="center" vertical="center"/>
    </xf>
    <xf numFmtId="0" fontId="9" fillId="6" borderId="154" xfId="0" applyFont="1" applyFill="1" applyBorder="1" applyAlignment="1">
      <alignment horizontal="center" vertical="center" wrapText="1"/>
    </xf>
    <xf numFmtId="0" fontId="9" fillId="6" borderId="155" xfId="0" applyFont="1" applyFill="1" applyBorder="1" applyAlignment="1">
      <alignment horizontal="center" vertical="center" wrapText="1"/>
    </xf>
    <xf numFmtId="0" fontId="9" fillId="6" borderId="155" xfId="0" applyFont="1" applyFill="1" applyBorder="1" applyAlignment="1">
      <alignment horizontal="left" vertical="center" wrapText="1"/>
    </xf>
    <xf numFmtId="0" fontId="9" fillId="6" borderId="37" xfId="0" applyFont="1" applyFill="1" applyBorder="1" applyAlignment="1">
      <alignment horizontal="center" vertical="center" wrapText="1"/>
    </xf>
    <xf numFmtId="0" fontId="21" fillId="2" borderId="156" xfId="0" applyFont="1" applyFill="1" applyBorder="1" applyAlignment="1">
      <alignment horizontal="center" vertical="center" wrapText="1"/>
    </xf>
    <xf numFmtId="0" fontId="20" fillId="2" borderId="156" xfId="0" applyFont="1" applyFill="1" applyBorder="1" applyAlignment="1">
      <alignment horizontal="center" vertical="center" wrapText="1"/>
    </xf>
    <xf numFmtId="0" fontId="20" fillId="2" borderId="156" xfId="0" applyFont="1" applyFill="1" applyBorder="1" applyAlignment="1">
      <alignment vertical="center" wrapText="1"/>
    </xf>
    <xf numFmtId="0" fontId="20" fillId="2" borderId="157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0" fontId="19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26" fillId="3" borderId="158" xfId="0" applyFont="1" applyFill="1" applyBorder="1" applyAlignment="1">
      <alignment horizontal="center" vertical="center" wrapText="1"/>
    </xf>
    <xf numFmtId="0" fontId="28" fillId="4" borderId="158" xfId="0" applyFont="1" applyFill="1" applyBorder="1" applyAlignment="1">
      <alignment horizontal="center" vertical="center" wrapText="1"/>
    </xf>
    <xf numFmtId="0" fontId="26" fillId="3" borderId="159" xfId="0" applyFont="1" applyFill="1" applyBorder="1" applyAlignment="1">
      <alignment horizontal="center" vertical="center" wrapText="1"/>
    </xf>
    <xf numFmtId="0" fontId="21" fillId="2" borderId="16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75" fillId="4" borderId="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1" fillId="14" borderId="19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textRotation="90"/>
    </xf>
    <xf numFmtId="0" fontId="4" fillId="4" borderId="2" xfId="0" applyFont="1" applyFill="1" applyBorder="1" applyAlignment="1">
      <alignment horizontal="center" textRotation="90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/>
    </xf>
    <xf numFmtId="0" fontId="66" fillId="22" borderId="89" xfId="0" applyFont="1" applyFill="1" applyBorder="1"/>
    <xf numFmtId="3" fontId="4" fillId="0" borderId="14" xfId="0" applyNumberFormat="1" applyFont="1" applyBorder="1" applyAlignment="1">
      <alignment horizontal="center"/>
    </xf>
    <xf numFmtId="3" fontId="4" fillId="0" borderId="75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/>
    </xf>
    <xf numFmtId="3" fontId="4" fillId="3" borderId="72" xfId="0" applyNumberFormat="1" applyFont="1" applyFill="1" applyBorder="1" applyAlignment="1">
      <alignment horizontal="center" vertical="center" wrapText="1"/>
    </xf>
    <xf numFmtId="3" fontId="64" fillId="3" borderId="73" xfId="0" applyNumberFormat="1" applyFont="1" applyFill="1" applyBorder="1" applyAlignment="1">
      <alignment horizontal="center" vertical="center" wrapText="1"/>
    </xf>
    <xf numFmtId="3" fontId="66" fillId="22" borderId="72" xfId="0" applyNumberFormat="1" applyFont="1" applyFill="1" applyBorder="1" applyAlignment="1">
      <alignment horizontal="center" vertical="center" wrapText="1"/>
    </xf>
    <xf numFmtId="3" fontId="66" fillId="22" borderId="73" xfId="0" applyNumberFormat="1" applyFont="1" applyFill="1" applyBorder="1" applyAlignment="1">
      <alignment horizontal="center" vertical="center" wrapText="1"/>
    </xf>
    <xf numFmtId="0" fontId="66" fillId="22" borderId="72" xfId="0" applyFont="1" applyFill="1" applyBorder="1" applyAlignment="1">
      <alignment horizontal="center"/>
    </xf>
    <xf numFmtId="3" fontId="66" fillId="22" borderId="72" xfId="0" applyNumberFormat="1" applyFont="1" applyFill="1" applyBorder="1" applyAlignment="1">
      <alignment horizontal="center"/>
    </xf>
    <xf numFmtId="0" fontId="66" fillId="22" borderId="73" xfId="0" applyFont="1" applyFill="1" applyBorder="1" applyAlignment="1">
      <alignment horizontal="center"/>
    </xf>
    <xf numFmtId="1" fontId="66" fillId="22" borderId="72" xfId="0" applyNumberFormat="1" applyFont="1" applyFill="1" applyBorder="1" applyAlignment="1">
      <alignment horizontal="center"/>
    </xf>
    <xf numFmtId="1" fontId="66" fillId="22" borderId="73" xfId="0" applyNumberFormat="1" applyFont="1" applyFill="1" applyBorder="1" applyAlignment="1">
      <alignment horizontal="center"/>
    </xf>
    <xf numFmtId="3" fontId="67" fillId="22" borderId="86" xfId="0" applyNumberFormat="1" applyFont="1" applyFill="1" applyBorder="1" applyAlignment="1">
      <alignment horizontal="center"/>
    </xf>
    <xf numFmtId="3" fontId="67" fillId="22" borderId="72" xfId="0" applyNumberFormat="1" applyFont="1" applyFill="1" applyBorder="1" applyAlignment="1">
      <alignment horizontal="center"/>
    </xf>
    <xf numFmtId="3" fontId="67" fillId="22" borderId="73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4" fillId="9" borderId="10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9" borderId="106" xfId="0" applyFont="1" applyFill="1" applyBorder="1" applyAlignment="1">
      <alignment horizontal="center"/>
    </xf>
    <xf numFmtId="0" fontId="4" fillId="9" borderId="10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right" vertical="center"/>
    </xf>
    <xf numFmtId="0" fontId="4" fillId="9" borderId="108" xfId="0" applyFont="1" applyFill="1" applyBorder="1" applyAlignment="1">
      <alignment horizontal="center"/>
    </xf>
    <xf numFmtId="0" fontId="4" fillId="9" borderId="52" xfId="0" applyFont="1" applyFill="1" applyBorder="1" applyAlignment="1">
      <alignment horizontal="center"/>
    </xf>
    <xf numFmtId="0" fontId="4" fillId="9" borderId="58" xfId="0" applyFont="1" applyFill="1" applyBorder="1" applyAlignment="1">
      <alignment horizontal="center"/>
    </xf>
    <xf numFmtId="0" fontId="4" fillId="9" borderId="50" xfId="0" applyFont="1" applyFill="1" applyBorder="1" applyAlignment="1">
      <alignment horizontal="center"/>
    </xf>
    <xf numFmtId="0" fontId="4" fillId="9" borderId="114" xfId="0" applyFont="1" applyFill="1" applyBorder="1" applyAlignment="1">
      <alignment horizontal="center"/>
    </xf>
    <xf numFmtId="0" fontId="4" fillId="9" borderId="117" xfId="0" applyFont="1" applyFill="1" applyBorder="1" applyAlignment="1">
      <alignment horizontal="center"/>
    </xf>
    <xf numFmtId="0" fontId="4" fillId="9" borderId="53" xfId="0" applyFont="1" applyFill="1" applyBorder="1" applyAlignment="1">
      <alignment horizontal="center"/>
    </xf>
    <xf numFmtId="0" fontId="4" fillId="9" borderId="55" xfId="0" applyFont="1" applyFill="1" applyBorder="1" applyAlignment="1">
      <alignment horizontal="center"/>
    </xf>
    <xf numFmtId="0" fontId="4" fillId="9" borderId="115" xfId="0" applyFont="1" applyFill="1" applyBorder="1" applyAlignment="1">
      <alignment horizontal="center"/>
    </xf>
    <xf numFmtId="0" fontId="4" fillId="9" borderId="56" xfId="0" applyFont="1" applyFill="1" applyBorder="1" applyAlignment="1">
      <alignment horizontal="center"/>
    </xf>
    <xf numFmtId="0" fontId="4" fillId="9" borderId="116" xfId="0" applyFont="1" applyFill="1" applyBorder="1" applyAlignment="1">
      <alignment horizontal="center"/>
    </xf>
    <xf numFmtId="0" fontId="4" fillId="9" borderId="118" xfId="0" applyFont="1" applyFill="1" applyBorder="1" applyAlignment="1">
      <alignment horizontal="center"/>
    </xf>
    <xf numFmtId="0" fontId="4" fillId="9" borderId="70" xfId="0" applyFont="1" applyFill="1" applyBorder="1" applyAlignment="1">
      <alignment horizontal="center"/>
    </xf>
    <xf numFmtId="0" fontId="4" fillId="3" borderId="14" xfId="0" applyFont="1" applyFill="1" applyBorder="1"/>
    <xf numFmtId="0" fontId="78" fillId="0" borderId="0" xfId="0" applyFont="1" applyBorder="1" applyAlignment="1">
      <alignment horizontal="center"/>
    </xf>
    <xf numFmtId="0" fontId="35" fillId="27" borderId="36" xfId="0" applyFont="1" applyFill="1" applyBorder="1" applyAlignment="1">
      <alignment horizontal="center" vertical="center" wrapText="1"/>
    </xf>
    <xf numFmtId="0" fontId="35" fillId="27" borderId="76" xfId="0" applyFont="1" applyFill="1" applyBorder="1" applyAlignment="1">
      <alignment horizontal="center" vertical="center" wrapText="1"/>
    </xf>
    <xf numFmtId="0" fontId="38" fillId="27" borderId="46" xfId="0" applyFont="1" applyFill="1" applyBorder="1" applyAlignment="1">
      <alignment horizontal="center" vertical="center"/>
    </xf>
    <xf numFmtId="0" fontId="38" fillId="27" borderId="78" xfId="0" applyFont="1" applyFill="1" applyBorder="1" applyAlignment="1">
      <alignment horizontal="center" vertical="center"/>
    </xf>
    <xf numFmtId="0" fontId="38" fillId="27" borderId="45" xfId="0" applyFont="1" applyFill="1" applyBorder="1" applyAlignment="1">
      <alignment horizontal="center" vertical="center"/>
    </xf>
    <xf numFmtId="0" fontId="30" fillId="3" borderId="42" xfId="0" applyFont="1" applyFill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0" fontId="30" fillId="28" borderId="35" xfId="0" applyFont="1" applyFill="1" applyBorder="1" applyAlignment="1">
      <alignment horizontal="center" vertical="center" wrapText="1"/>
    </xf>
    <xf numFmtId="0" fontId="30" fillId="28" borderId="31" xfId="0" applyFont="1" applyFill="1" applyBorder="1" applyAlignment="1">
      <alignment horizontal="center" vertical="center" wrapText="1"/>
    </xf>
    <xf numFmtId="0" fontId="30" fillId="28" borderId="36" xfId="0" applyFont="1" applyFill="1" applyBorder="1" applyAlignment="1">
      <alignment horizontal="center" vertical="center" wrapText="1"/>
    </xf>
    <xf numFmtId="0" fontId="30" fillId="22" borderId="69" xfId="0" applyFont="1" applyFill="1" applyBorder="1" applyAlignment="1">
      <alignment horizontal="center" wrapText="1"/>
    </xf>
    <xf numFmtId="0" fontId="30" fillId="26" borderId="39" xfId="0" applyFont="1" applyFill="1" applyBorder="1" applyAlignment="1">
      <alignment horizontal="center" vertical="center" wrapText="1"/>
    </xf>
    <xf numFmtId="0" fontId="30" fillId="26" borderId="40" xfId="0" applyFont="1" applyFill="1" applyBorder="1" applyAlignment="1">
      <alignment horizontal="center" vertical="center" wrapText="1"/>
    </xf>
    <xf numFmtId="0" fontId="30" fillId="26" borderId="68" xfId="0" applyFont="1" applyFill="1" applyBorder="1" applyAlignment="1">
      <alignment horizontal="center" vertical="center" wrapText="1"/>
    </xf>
    <xf numFmtId="0" fontId="35" fillId="27" borderId="0" xfId="0" applyFont="1" applyFill="1" applyBorder="1" applyAlignment="1">
      <alignment horizontal="center"/>
    </xf>
    <xf numFmtId="0" fontId="35" fillId="27" borderId="74" xfId="0" applyFont="1" applyFill="1" applyBorder="1" applyAlignment="1">
      <alignment horizontal="center"/>
    </xf>
    <xf numFmtId="0" fontId="30" fillId="20" borderId="0" xfId="0" applyFont="1" applyFill="1" applyAlignment="1">
      <alignment horizontal="center" vertical="center"/>
    </xf>
    <xf numFmtId="164" fontId="31" fillId="0" borderId="64" xfId="0" applyNumberFormat="1" applyFont="1" applyBorder="1" applyAlignment="1">
      <alignment horizontal="center"/>
    </xf>
    <xf numFmtId="0" fontId="33" fillId="22" borderId="40" xfId="0" applyFont="1" applyFill="1" applyBorder="1" applyAlignment="1">
      <alignment horizontal="center" vertical="center" wrapText="1"/>
    </xf>
    <xf numFmtId="0" fontId="33" fillId="22" borderId="68" xfId="0" applyFont="1" applyFill="1" applyBorder="1" applyAlignment="1">
      <alignment horizontal="center" vertical="center" wrapText="1"/>
    </xf>
    <xf numFmtId="0" fontId="32" fillId="15" borderId="39" xfId="0" applyFont="1" applyFill="1" applyBorder="1" applyAlignment="1">
      <alignment horizontal="center" vertical="center" wrapText="1"/>
    </xf>
    <xf numFmtId="0" fontId="32" fillId="15" borderId="40" xfId="0" applyFont="1" applyFill="1" applyBorder="1" applyAlignment="1">
      <alignment horizontal="center" vertical="center" wrapText="1"/>
    </xf>
    <xf numFmtId="0" fontId="32" fillId="15" borderId="68" xfId="0" applyFont="1" applyFill="1" applyBorder="1" applyAlignment="1">
      <alignment horizontal="center" vertical="center" wrapText="1"/>
    </xf>
    <xf numFmtId="0" fontId="30" fillId="0" borderId="64" xfId="0" applyFont="1" applyBorder="1" applyAlignment="1">
      <alignment horizontal="center"/>
    </xf>
    <xf numFmtId="0" fontId="38" fillId="27" borderId="77" xfId="0" applyFont="1" applyFill="1" applyBorder="1" applyAlignment="1">
      <alignment horizontal="center" vertical="center" wrapText="1"/>
    </xf>
    <xf numFmtId="0" fontId="38" fillId="27" borderId="59" xfId="0" applyFont="1" applyFill="1" applyBorder="1" applyAlignment="1">
      <alignment horizontal="center" vertical="center" wrapText="1"/>
    </xf>
    <xf numFmtId="0" fontId="38" fillId="27" borderId="37" xfId="0" applyFont="1" applyFill="1" applyBorder="1" applyAlignment="1">
      <alignment horizontal="center" vertical="center" wrapText="1"/>
    </xf>
    <xf numFmtId="0" fontId="38" fillId="27" borderId="79" xfId="0" applyFont="1" applyFill="1" applyBorder="1" applyAlignment="1">
      <alignment horizontal="center" vertical="center" wrapText="1"/>
    </xf>
    <xf numFmtId="0" fontId="38" fillId="27" borderId="0" xfId="0" applyFont="1" applyFill="1" applyBorder="1" applyAlignment="1">
      <alignment horizontal="center" vertical="center" wrapText="1"/>
    </xf>
    <xf numFmtId="0" fontId="38" fillId="27" borderId="29" xfId="0" applyFont="1" applyFill="1" applyBorder="1" applyAlignment="1">
      <alignment horizontal="center" vertical="center" wrapText="1"/>
    </xf>
    <xf numFmtId="0" fontId="38" fillId="27" borderId="80" xfId="0" applyFont="1" applyFill="1" applyBorder="1" applyAlignment="1">
      <alignment horizontal="center" vertical="center" wrapText="1"/>
    </xf>
    <xf numFmtId="0" fontId="38" fillId="27" borderId="33" xfId="0" applyFont="1" applyFill="1" applyBorder="1" applyAlignment="1">
      <alignment horizontal="center" vertical="center" wrapText="1"/>
    </xf>
    <xf numFmtId="0" fontId="38" fillId="27" borderId="81" xfId="0" applyFont="1" applyFill="1" applyBorder="1" applyAlignment="1">
      <alignment horizontal="center" vertical="center" wrapText="1"/>
    </xf>
    <xf numFmtId="0" fontId="39" fillId="27" borderId="3" xfId="0" applyFont="1" applyFill="1" applyBorder="1" applyAlignment="1">
      <alignment horizontal="left" vertical="center"/>
    </xf>
    <xf numFmtId="0" fontId="39" fillId="27" borderId="4" xfId="0" applyFont="1" applyFill="1" applyBorder="1" applyAlignment="1">
      <alignment horizontal="left" vertical="center"/>
    </xf>
    <xf numFmtId="0" fontId="39" fillId="27" borderId="82" xfId="0" applyFont="1" applyFill="1" applyBorder="1" applyAlignment="1">
      <alignment horizontal="left" vertical="center"/>
    </xf>
    <xf numFmtId="0" fontId="37" fillId="23" borderId="11" xfId="0" applyFont="1" applyFill="1" applyBorder="1" applyAlignment="1">
      <alignment horizontal="center" vertical="center" wrapText="1"/>
    </xf>
    <xf numFmtId="0" fontId="37" fillId="23" borderId="84" xfId="0" applyFont="1" applyFill="1" applyBorder="1" applyAlignment="1">
      <alignment horizontal="center" vertical="center" wrapText="1"/>
    </xf>
    <xf numFmtId="0" fontId="37" fillId="23" borderId="15" xfId="0" applyFont="1" applyFill="1" applyBorder="1" applyAlignment="1">
      <alignment horizontal="center" vertical="center" wrapText="1"/>
    </xf>
    <xf numFmtId="0" fontId="37" fillId="23" borderId="30" xfId="0" applyFont="1" applyFill="1" applyBorder="1" applyAlignment="1">
      <alignment horizontal="center" vertical="center" wrapText="1"/>
    </xf>
    <xf numFmtId="0" fontId="37" fillId="23" borderId="83" xfId="0" applyFont="1" applyFill="1" applyBorder="1" applyAlignment="1">
      <alignment horizontal="center" vertical="center" wrapText="1"/>
    </xf>
    <xf numFmtId="0" fontId="37" fillId="23" borderId="85" xfId="0" applyFont="1" applyFill="1" applyBorder="1" applyAlignment="1">
      <alignment horizontal="center" vertical="center" wrapText="1"/>
    </xf>
    <xf numFmtId="0" fontId="37" fillId="23" borderId="64" xfId="0" applyFont="1" applyFill="1" applyBorder="1" applyAlignment="1">
      <alignment horizontal="center" vertical="center" wrapText="1"/>
    </xf>
    <xf numFmtId="0" fontId="37" fillId="23" borderId="38" xfId="0" applyFont="1" applyFill="1" applyBorder="1" applyAlignment="1">
      <alignment horizontal="center" vertical="center" wrapText="1"/>
    </xf>
    <xf numFmtId="0" fontId="30" fillId="29" borderId="39" xfId="0" applyFont="1" applyFill="1" applyBorder="1" applyAlignment="1">
      <alignment horizontal="center" vertical="center" wrapText="1"/>
    </xf>
    <xf numFmtId="0" fontId="30" fillId="29" borderId="40" xfId="0" applyFont="1" applyFill="1" applyBorder="1" applyAlignment="1">
      <alignment horizontal="center" vertical="center" wrapText="1"/>
    </xf>
    <xf numFmtId="0" fontId="30" fillId="29" borderId="41" xfId="0" applyFont="1" applyFill="1" applyBorder="1" applyAlignment="1">
      <alignment horizontal="center" vertical="center" wrapText="1"/>
    </xf>
    <xf numFmtId="0" fontId="42" fillId="30" borderId="20" xfId="0" applyFont="1" applyFill="1" applyBorder="1" applyAlignment="1">
      <alignment horizontal="left" vertical="center"/>
    </xf>
    <xf numFmtId="0" fontId="42" fillId="19" borderId="20" xfId="0" applyFont="1" applyFill="1" applyBorder="1" applyAlignment="1">
      <alignment horizontal="center" vertical="center"/>
    </xf>
    <xf numFmtId="0" fontId="42" fillId="19" borderId="17" xfId="0" applyFont="1" applyFill="1" applyBorder="1" applyAlignment="1">
      <alignment horizontal="center" vertical="center"/>
    </xf>
    <xf numFmtId="0" fontId="42" fillId="15" borderId="20" xfId="0" applyFont="1" applyFill="1" applyBorder="1" applyAlignment="1">
      <alignment horizontal="left" vertical="center"/>
    </xf>
    <xf numFmtId="0" fontId="41" fillId="20" borderId="0" xfId="0" applyFont="1" applyFill="1" applyAlignment="1">
      <alignment horizontal="center" vertical="center"/>
    </xf>
    <xf numFmtId="0" fontId="43" fillId="19" borderId="6" xfId="0" applyFont="1" applyFill="1" applyBorder="1" applyAlignment="1">
      <alignment horizontal="center" vertical="center"/>
    </xf>
    <xf numFmtId="0" fontId="43" fillId="19" borderId="20" xfId="0" applyFont="1" applyFill="1" applyBorder="1" applyAlignment="1">
      <alignment horizontal="center" vertical="center"/>
    </xf>
    <xf numFmtId="0" fontId="43" fillId="19" borderId="7" xfId="0" applyFont="1" applyFill="1" applyBorder="1" applyAlignment="1">
      <alignment horizontal="center" vertical="center" wrapText="1"/>
    </xf>
    <xf numFmtId="0" fontId="43" fillId="19" borderId="1" xfId="0" applyFont="1" applyFill="1" applyBorder="1" applyAlignment="1">
      <alignment horizontal="center" vertical="center" wrapText="1"/>
    </xf>
    <xf numFmtId="0" fontId="43" fillId="19" borderId="16" xfId="0" applyFont="1" applyFill="1" applyBorder="1" applyAlignment="1">
      <alignment horizontal="center" vertical="center" wrapText="1"/>
    </xf>
    <xf numFmtId="0" fontId="43" fillId="19" borderId="21" xfId="0" applyFont="1" applyFill="1" applyBorder="1" applyAlignment="1">
      <alignment horizontal="center" vertical="center" wrapText="1"/>
    </xf>
    <xf numFmtId="0" fontId="43" fillId="19" borderId="10" xfId="0" applyFont="1" applyFill="1" applyBorder="1" applyAlignment="1">
      <alignment horizontal="center" vertical="center"/>
    </xf>
    <xf numFmtId="0" fontId="43" fillId="19" borderId="7" xfId="0" applyFont="1" applyFill="1" applyBorder="1" applyAlignment="1">
      <alignment horizontal="center" vertical="center"/>
    </xf>
    <xf numFmtId="0" fontId="43" fillId="19" borderId="16" xfId="0" applyFont="1" applyFill="1" applyBorder="1" applyAlignment="1">
      <alignment horizontal="center" vertical="center"/>
    </xf>
    <xf numFmtId="0" fontId="43" fillId="19" borderId="10" xfId="0" applyFont="1" applyFill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/>
    </xf>
    <xf numFmtId="0" fontId="44" fillId="2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19" borderId="35" xfId="0" applyFont="1" applyFill="1" applyBorder="1" applyAlignment="1">
      <alignment horizontal="center" vertical="center" wrapText="1"/>
    </xf>
    <xf numFmtId="0" fontId="30" fillId="19" borderId="31" xfId="0" applyFont="1" applyFill="1" applyBorder="1" applyAlignment="1">
      <alignment horizontal="center" vertical="center"/>
    </xf>
    <xf numFmtId="0" fontId="30" fillId="19" borderId="42" xfId="0" applyFont="1" applyFill="1" applyBorder="1" applyAlignment="1">
      <alignment horizontal="center" vertical="center"/>
    </xf>
    <xf numFmtId="0" fontId="30" fillId="19" borderId="9" xfId="0" applyFont="1" applyFill="1" applyBorder="1" applyAlignment="1">
      <alignment horizontal="center" vertical="center"/>
    </xf>
    <xf numFmtId="0" fontId="30" fillId="19" borderId="46" xfId="0" applyFont="1" applyFill="1" applyBorder="1" applyAlignment="1">
      <alignment horizontal="center" vertical="center"/>
    </xf>
    <xf numFmtId="0" fontId="30" fillId="19" borderId="13" xfId="0" applyFont="1" applyFill="1" applyBorder="1" applyAlignment="1">
      <alignment horizontal="center" vertical="center"/>
    </xf>
    <xf numFmtId="0" fontId="30" fillId="19" borderId="67" xfId="0" applyFont="1" applyFill="1" applyBorder="1" applyAlignment="1">
      <alignment horizontal="center" vertical="center"/>
    </xf>
    <xf numFmtId="0" fontId="30" fillId="19" borderId="6" xfId="0" applyFont="1" applyFill="1" applyBorder="1" applyAlignment="1">
      <alignment horizontal="center" vertical="center"/>
    </xf>
    <xf numFmtId="0" fontId="30" fillId="19" borderId="7" xfId="0" applyFont="1" applyFill="1" applyBorder="1" applyAlignment="1">
      <alignment horizontal="center" vertical="center"/>
    </xf>
    <xf numFmtId="0" fontId="30" fillId="19" borderId="16" xfId="0" applyFont="1" applyFill="1" applyBorder="1" applyAlignment="1">
      <alignment horizontal="center" vertical="center"/>
    </xf>
    <xf numFmtId="0" fontId="52" fillId="27" borderId="36" xfId="0" applyFont="1" applyFill="1" applyBorder="1" applyAlignment="1">
      <alignment horizontal="center" vertical="center" wrapText="1"/>
    </xf>
    <xf numFmtId="0" fontId="52" fillId="27" borderId="64" xfId="0" applyFont="1" applyFill="1" applyBorder="1" applyAlignment="1">
      <alignment horizontal="center" vertical="center" wrapText="1"/>
    </xf>
    <xf numFmtId="0" fontId="30" fillId="18" borderId="6" xfId="0" applyFont="1" applyFill="1" applyBorder="1" applyAlignment="1">
      <alignment horizontal="center" vertical="center" wrapText="1"/>
    </xf>
    <xf numFmtId="0" fontId="30" fillId="18" borderId="20" xfId="0" applyFont="1" applyFill="1" applyBorder="1" applyAlignment="1">
      <alignment horizontal="center" vertical="center" wrapText="1"/>
    </xf>
    <xf numFmtId="0" fontId="53" fillId="19" borderId="11" xfId="0" applyFont="1" applyFill="1" applyBorder="1" applyAlignment="1">
      <alignment horizontal="center" vertical="center" wrapText="1"/>
    </xf>
    <xf numFmtId="0" fontId="53" fillId="19" borderId="2" xfId="0" applyFont="1" applyFill="1" applyBorder="1" applyAlignment="1">
      <alignment horizontal="center" vertical="center" wrapText="1"/>
    </xf>
    <xf numFmtId="0" fontId="30" fillId="19" borderId="35" xfId="0" applyFont="1" applyFill="1" applyBorder="1" applyAlignment="1">
      <alignment horizontal="center" vertical="center"/>
    </xf>
    <xf numFmtId="0" fontId="30" fillId="19" borderId="37" xfId="0" applyFont="1" applyFill="1" applyBorder="1" applyAlignment="1">
      <alignment horizontal="center" vertical="center"/>
    </xf>
    <xf numFmtId="0" fontId="30" fillId="19" borderId="36" xfId="0" applyFont="1" applyFill="1" applyBorder="1" applyAlignment="1">
      <alignment horizontal="center" vertical="center"/>
    </xf>
    <xf numFmtId="0" fontId="30" fillId="19" borderId="38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 wrapText="1"/>
    </xf>
    <xf numFmtId="0" fontId="30" fillId="6" borderId="20" xfId="0" applyFont="1" applyFill="1" applyBorder="1" applyAlignment="1">
      <alignment horizontal="center" vertical="center" wrapText="1"/>
    </xf>
    <xf numFmtId="0" fontId="30" fillId="6" borderId="17" xfId="0" applyFont="1" applyFill="1" applyBorder="1" applyAlignment="1">
      <alignment horizontal="center" vertical="center" wrapText="1"/>
    </xf>
    <xf numFmtId="0" fontId="53" fillId="21" borderId="78" xfId="0" applyFont="1" applyFill="1" applyBorder="1" applyAlignment="1">
      <alignment horizontal="center" vertical="center" wrapText="1"/>
    </xf>
    <xf numFmtId="0" fontId="53" fillId="21" borderId="14" xfId="0" applyFont="1" applyFill="1" applyBorder="1" applyAlignment="1">
      <alignment horizontal="center" vertical="center" wrapText="1"/>
    </xf>
    <xf numFmtId="0" fontId="30" fillId="11" borderId="6" xfId="0" applyFont="1" applyFill="1" applyBorder="1" applyAlignment="1">
      <alignment horizontal="center" vertical="center" wrapText="1"/>
    </xf>
    <xf numFmtId="0" fontId="30" fillId="11" borderId="20" xfId="0" applyFont="1" applyFill="1" applyBorder="1" applyAlignment="1">
      <alignment horizontal="center" vertical="center" wrapText="1"/>
    </xf>
    <xf numFmtId="0" fontId="54" fillId="21" borderId="11" xfId="0" applyFont="1" applyFill="1" applyBorder="1" applyAlignment="1">
      <alignment horizontal="center" vertical="center" wrapText="1"/>
    </xf>
    <xf numFmtId="0" fontId="54" fillId="21" borderId="2" xfId="0" applyFont="1" applyFill="1" applyBorder="1" applyAlignment="1">
      <alignment horizontal="center" vertical="center" wrapText="1"/>
    </xf>
    <xf numFmtId="0" fontId="33" fillId="10" borderId="45" xfId="0" applyFont="1" applyFill="1" applyBorder="1" applyAlignment="1">
      <alignment horizontal="center" vertical="center" wrapText="1"/>
    </xf>
    <xf numFmtId="0" fontId="33" fillId="10" borderId="20" xfId="0" applyFont="1" applyFill="1" applyBorder="1" applyAlignment="1">
      <alignment horizontal="center" vertical="center" wrapText="1"/>
    </xf>
    <xf numFmtId="0" fontId="33" fillId="21" borderId="17" xfId="0" applyFont="1" applyFill="1" applyBorder="1" applyAlignment="1">
      <alignment horizontal="center" vertical="center" wrapText="1"/>
    </xf>
    <xf numFmtId="0" fontId="33" fillId="21" borderId="18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1" fillId="40" borderId="137" xfId="0" applyFont="1" applyFill="1" applyBorder="1" applyAlignment="1">
      <alignment horizontal="left" vertical="center"/>
    </xf>
    <xf numFmtId="0" fontId="1" fillId="40" borderId="134" xfId="0" applyFont="1" applyFill="1" applyBorder="1" applyAlignment="1">
      <alignment horizontal="left" vertical="center"/>
    </xf>
    <xf numFmtId="0" fontId="1" fillId="40" borderId="136" xfId="0" applyFont="1" applyFill="1" applyBorder="1" applyAlignment="1">
      <alignment horizontal="left" vertical="center"/>
    </xf>
    <xf numFmtId="0" fontId="1" fillId="41" borderId="137" xfId="0" applyFont="1" applyFill="1" applyBorder="1" applyAlignment="1">
      <alignment horizontal="left" vertical="center"/>
    </xf>
    <xf numFmtId="0" fontId="1" fillId="41" borderId="134" xfId="0" applyFont="1" applyFill="1" applyBorder="1" applyAlignment="1">
      <alignment horizontal="left" vertical="center"/>
    </xf>
    <xf numFmtId="0" fontId="1" fillId="41" borderId="136" xfId="0" applyFont="1" applyFill="1" applyBorder="1" applyAlignment="1">
      <alignment horizontal="left" vertical="center"/>
    </xf>
    <xf numFmtId="0" fontId="1" fillId="42" borderId="137" xfId="0" applyFont="1" applyFill="1" applyBorder="1" applyAlignment="1">
      <alignment horizontal="left" vertical="center"/>
    </xf>
    <xf numFmtId="0" fontId="1" fillId="42" borderId="134" xfId="0" applyFont="1" applyFill="1" applyBorder="1" applyAlignment="1">
      <alignment horizontal="left" vertical="center"/>
    </xf>
    <xf numFmtId="0" fontId="1" fillId="42" borderId="139" xfId="0" applyFont="1" applyFill="1" applyBorder="1" applyAlignment="1">
      <alignment horizontal="left" vertical="center"/>
    </xf>
    <xf numFmtId="0" fontId="10" fillId="36" borderId="123" xfId="0" applyFont="1" applyFill="1" applyBorder="1" applyAlignment="1">
      <alignment horizontal="center" vertical="center"/>
    </xf>
    <xf numFmtId="0" fontId="10" fillId="36" borderId="124" xfId="0" applyFont="1" applyFill="1" applyBorder="1" applyAlignment="1">
      <alignment horizontal="center" vertical="center"/>
    </xf>
    <xf numFmtId="0" fontId="10" fillId="36" borderId="125" xfId="0" applyFont="1" applyFill="1" applyBorder="1" applyAlignment="1">
      <alignment horizontal="center" vertical="center"/>
    </xf>
    <xf numFmtId="0" fontId="1" fillId="37" borderId="132" xfId="0" applyFont="1" applyFill="1" applyBorder="1" applyAlignment="1">
      <alignment horizontal="center" vertical="center"/>
    </xf>
    <xf numFmtId="0" fontId="1" fillId="37" borderId="134" xfId="0" applyFont="1" applyFill="1" applyBorder="1" applyAlignment="1">
      <alignment horizontal="center" vertical="center"/>
    </xf>
    <xf numFmtId="0" fontId="1" fillId="37" borderId="136" xfId="0" applyFont="1" applyFill="1" applyBorder="1" applyAlignment="1">
      <alignment horizontal="center" vertical="center"/>
    </xf>
    <xf numFmtId="0" fontId="10" fillId="36" borderId="120" xfId="0" applyFont="1" applyFill="1" applyBorder="1" applyAlignment="1">
      <alignment horizontal="center" vertical="center"/>
    </xf>
    <xf numFmtId="0" fontId="10" fillId="36" borderId="130" xfId="0" applyFont="1" applyFill="1" applyBorder="1" applyAlignment="1">
      <alignment horizontal="center" vertical="center"/>
    </xf>
    <xf numFmtId="0" fontId="10" fillId="36" borderId="121" xfId="0" applyFont="1" applyFill="1" applyBorder="1" applyAlignment="1">
      <alignment horizontal="center" vertical="center" wrapText="1"/>
    </xf>
    <xf numFmtId="0" fontId="10" fillId="36" borderId="84" xfId="0" applyFont="1" applyFill="1" applyBorder="1" applyAlignment="1">
      <alignment horizontal="center" vertical="center"/>
    </xf>
    <xf numFmtId="0" fontId="10" fillId="36" borderId="122" xfId="0" applyFont="1" applyFill="1" applyBorder="1" applyAlignment="1">
      <alignment horizontal="center" vertical="center" textRotation="90" wrapText="1"/>
    </xf>
    <xf numFmtId="0" fontId="10" fillId="36" borderId="47" xfId="0" applyFont="1" applyFill="1" applyBorder="1" applyAlignment="1">
      <alignment horizontal="center" vertical="center" textRotation="90" wrapText="1"/>
    </xf>
    <xf numFmtId="0" fontId="4" fillId="45" borderId="145" xfId="0" applyFont="1" applyFill="1" applyBorder="1" applyAlignment="1">
      <alignment horizontal="left"/>
    </xf>
    <xf numFmtId="0" fontId="4" fillId="45" borderId="48" xfId="0" applyFont="1" applyFill="1" applyBorder="1" applyAlignment="1">
      <alignment horizontal="left"/>
    </xf>
    <xf numFmtId="2" fontId="4" fillId="46" borderId="48" xfId="0" applyNumberFormat="1" applyFont="1" applyFill="1" applyBorder="1" applyAlignment="1">
      <alignment horizontal="center" vertical="center"/>
    </xf>
    <xf numFmtId="0" fontId="4" fillId="45" borderId="148" xfId="0" applyFont="1" applyFill="1" applyBorder="1" applyAlignment="1">
      <alignment horizontal="left"/>
    </xf>
    <xf numFmtId="0" fontId="4" fillId="45" borderId="149" xfId="0" applyFont="1" applyFill="1" applyBorder="1" applyAlignment="1">
      <alignment horizontal="left"/>
    </xf>
    <xf numFmtId="2" fontId="4" fillId="46" borderId="149" xfId="0" applyNumberFormat="1" applyFont="1" applyFill="1" applyBorder="1" applyAlignment="1">
      <alignment horizontal="center" vertical="center"/>
    </xf>
    <xf numFmtId="0" fontId="1" fillId="48" borderId="7" xfId="0" applyFont="1" applyFill="1" applyBorder="1" applyAlignment="1">
      <alignment horizontal="center" vertical="center"/>
    </xf>
    <xf numFmtId="0" fontId="1" fillId="48" borderId="1" xfId="0" applyFont="1" applyFill="1" applyBorder="1" applyAlignment="1">
      <alignment horizontal="center" vertical="center"/>
    </xf>
    <xf numFmtId="0" fontId="1" fillId="47" borderId="7" xfId="0" applyFont="1" applyFill="1" applyBorder="1" applyAlignment="1">
      <alignment horizontal="center" vertical="center"/>
    </xf>
    <xf numFmtId="0" fontId="1" fillId="47" borderId="1" xfId="0" applyFont="1" applyFill="1" applyBorder="1" applyAlignment="1">
      <alignment horizontal="center" vertical="center"/>
    </xf>
    <xf numFmtId="0" fontId="4" fillId="45" borderId="145" xfId="0" applyFont="1" applyFill="1" applyBorder="1" applyAlignment="1"/>
    <xf numFmtId="0" fontId="4" fillId="45" borderId="48" xfId="0" applyFont="1" applyFill="1" applyBorder="1" applyAlignment="1"/>
    <xf numFmtId="0" fontId="4" fillId="45" borderId="143" xfId="0" applyFont="1" applyFill="1" applyBorder="1" applyAlignment="1"/>
    <xf numFmtId="0" fontId="4" fillId="45" borderId="119" xfId="0" applyFont="1" applyFill="1" applyBorder="1" applyAlignment="1"/>
    <xf numFmtId="1" fontId="4" fillId="46" borderId="119" xfId="0" applyNumberFormat="1" applyFont="1" applyFill="1" applyBorder="1" applyAlignment="1">
      <alignment horizontal="center" vertical="center"/>
    </xf>
    <xf numFmtId="0" fontId="10" fillId="36" borderId="129" xfId="0" applyFont="1" applyFill="1" applyBorder="1" applyAlignment="1">
      <alignment horizontal="center" vertical="center"/>
    </xf>
    <xf numFmtId="0" fontId="0" fillId="49" borderId="60" xfId="0" applyFont="1" applyFill="1" applyBorder="1" applyAlignment="1">
      <alignment horizontal="center" vertical="center"/>
    </xf>
    <xf numFmtId="0" fontId="0" fillId="49" borderId="61" xfId="0" applyFont="1" applyFill="1" applyBorder="1" applyAlignment="1">
      <alignment horizontal="center" vertical="center"/>
    </xf>
    <xf numFmtId="1" fontId="4" fillId="46" borderId="48" xfId="0" applyNumberFormat="1" applyFont="1" applyFill="1" applyBorder="1" applyAlignment="1">
      <alignment horizontal="center" vertical="center"/>
    </xf>
    <xf numFmtId="0" fontId="4" fillId="46" borderId="48" xfId="0" applyFont="1" applyFill="1" applyBorder="1" applyAlignment="1">
      <alignment horizontal="center" vertical="center"/>
    </xf>
    <xf numFmtId="0" fontId="1" fillId="44" borderId="137" xfId="0" applyFont="1" applyFill="1" applyBorder="1" applyAlignment="1">
      <alignment horizontal="left" vertical="center"/>
    </xf>
    <xf numFmtId="0" fontId="1" fillId="44" borderId="134" xfId="0" applyFont="1" applyFill="1" applyBorder="1" applyAlignment="1">
      <alignment horizontal="left" vertical="center"/>
    </xf>
    <xf numFmtId="0" fontId="1" fillId="44" borderId="136" xfId="0" applyFont="1" applyFill="1" applyBorder="1" applyAlignment="1">
      <alignment horizontal="left" vertical="center"/>
    </xf>
    <xf numFmtId="0" fontId="10" fillId="36" borderId="126" xfId="0" applyFont="1" applyFill="1" applyBorder="1" applyAlignment="1">
      <alignment horizontal="center" vertical="center"/>
    </xf>
    <xf numFmtId="0" fontId="10" fillId="36" borderId="127" xfId="0" applyFont="1" applyFill="1" applyBorder="1" applyAlignment="1">
      <alignment horizontal="center" vertical="center"/>
    </xf>
    <xf numFmtId="0" fontId="22" fillId="36" borderId="128" xfId="0" applyFont="1" applyFill="1" applyBorder="1" applyAlignment="1">
      <alignment horizontal="center" vertical="center" wrapText="1"/>
    </xf>
    <xf numFmtId="0" fontId="22" fillId="36" borderId="124" xfId="0" applyFont="1" applyFill="1" applyBorder="1" applyAlignment="1">
      <alignment horizontal="center" vertical="center"/>
    </xf>
    <xf numFmtId="0" fontId="22" fillId="36" borderId="125" xfId="0" applyFont="1" applyFill="1" applyBorder="1" applyAlignment="1">
      <alignment horizontal="center" vertical="center"/>
    </xf>
    <xf numFmtId="0" fontId="1" fillId="38" borderId="137" xfId="0" applyFont="1" applyFill="1" applyBorder="1" applyAlignment="1">
      <alignment horizontal="center" vertical="center"/>
    </xf>
    <xf numFmtId="0" fontId="1" fillId="38" borderId="134" xfId="0" applyFont="1" applyFill="1" applyBorder="1" applyAlignment="1">
      <alignment horizontal="center" vertical="center"/>
    </xf>
    <xf numFmtId="0" fontId="1" fillId="38" borderId="136" xfId="0" applyFont="1" applyFill="1" applyBorder="1" applyAlignment="1">
      <alignment horizontal="center" vertical="center"/>
    </xf>
    <xf numFmtId="0" fontId="1" fillId="39" borderId="137" xfId="0" applyFont="1" applyFill="1" applyBorder="1" applyAlignment="1">
      <alignment horizontal="left" vertical="center"/>
    </xf>
    <xf numFmtId="0" fontId="1" fillId="39" borderId="134" xfId="0" applyFont="1" applyFill="1" applyBorder="1" applyAlignment="1">
      <alignment horizontal="left" vertical="center"/>
    </xf>
    <xf numFmtId="0" fontId="1" fillId="39" borderId="136" xfId="0" applyFont="1" applyFill="1" applyBorder="1" applyAlignment="1">
      <alignment horizontal="left" vertical="center"/>
    </xf>
    <xf numFmtId="0" fontId="0" fillId="3" borderId="62" xfId="0" applyFill="1" applyBorder="1" applyAlignment="1">
      <alignment horizontal="center"/>
    </xf>
    <xf numFmtId="0" fontId="0" fillId="3" borderId="144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3" borderId="146" xfId="0" applyFill="1" applyBorder="1" applyAlignment="1">
      <alignment horizontal="center"/>
    </xf>
    <xf numFmtId="0" fontId="1" fillId="48" borderId="1" xfId="0" applyFont="1" applyFill="1" applyBorder="1" applyAlignment="1">
      <alignment horizontal="center" vertical="center" wrapText="1"/>
    </xf>
    <xf numFmtId="0" fontId="8" fillId="45" borderId="145" xfId="0" applyFont="1" applyFill="1" applyBorder="1" applyAlignment="1"/>
    <xf numFmtId="0" fontId="8" fillId="45" borderId="48" xfId="0" applyFont="1" applyFill="1" applyBorder="1" applyAlignment="1"/>
    <xf numFmtId="2" fontId="8" fillId="46" borderId="48" xfId="0" applyNumberFormat="1" applyFont="1" applyFill="1" applyBorder="1" applyAlignment="1">
      <alignment horizontal="center" vertical="center"/>
    </xf>
    <xf numFmtId="0" fontId="1" fillId="48" borderId="1" xfId="0" applyFont="1" applyFill="1" applyBorder="1" applyAlignment="1">
      <alignment horizontal="center" wrapText="1"/>
    </xf>
    <xf numFmtId="0" fontId="1" fillId="48" borderId="1" xfId="0" applyFont="1" applyFill="1" applyBorder="1" applyAlignment="1">
      <alignment horizontal="center"/>
    </xf>
    <xf numFmtId="0" fontId="1" fillId="48" borderId="151" xfId="0" applyFont="1" applyFill="1" applyBorder="1" applyAlignment="1">
      <alignment horizontal="center"/>
    </xf>
    <xf numFmtId="0" fontId="1" fillId="48" borderId="151" xfId="0" applyFont="1" applyFill="1" applyBorder="1" applyAlignment="1">
      <alignment horizontal="center" vertical="center"/>
    </xf>
    <xf numFmtId="0" fontId="1" fillId="47" borderId="151" xfId="0" applyFont="1" applyFill="1" applyBorder="1" applyAlignment="1">
      <alignment horizontal="center" vertical="center"/>
    </xf>
    <xf numFmtId="0" fontId="0" fillId="49" borderId="15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7" fillId="55" borderId="0" xfId="0" applyFont="1" applyFill="1" applyAlignment="1">
      <alignment horizontal="center"/>
    </xf>
    <xf numFmtId="0" fontId="42" fillId="20" borderId="3" xfId="0" applyFont="1" applyFill="1" applyBorder="1" applyAlignment="1">
      <alignment horizontal="center" vertical="center" wrapText="1"/>
    </xf>
    <xf numFmtId="0" fontId="42" fillId="20" borderId="5" xfId="0" applyFont="1" applyFill="1" applyBorder="1" applyAlignment="1">
      <alignment horizontal="center" vertical="center" wrapText="1"/>
    </xf>
    <xf numFmtId="0" fontId="42" fillId="21" borderId="47" xfId="0" applyFont="1" applyFill="1" applyBorder="1" applyAlignment="1">
      <alignment horizontal="center" vertical="center" wrapText="1"/>
    </xf>
    <xf numFmtId="0" fontId="42" fillId="21" borderId="24" xfId="0" applyFont="1" applyFill="1" applyBorder="1" applyAlignment="1">
      <alignment horizontal="center" vertical="center" wrapText="1"/>
    </xf>
    <xf numFmtId="0" fontId="69" fillId="3" borderId="7" xfId="0" applyFont="1" applyFill="1" applyBorder="1" applyAlignment="1">
      <alignment horizontal="center" vertical="center" wrapText="1"/>
    </xf>
    <xf numFmtId="0" fontId="73" fillId="3" borderId="7" xfId="0" applyFont="1" applyFill="1" applyBorder="1" applyAlignment="1">
      <alignment horizontal="center" vertical="center" textRotation="90" wrapText="1"/>
    </xf>
    <xf numFmtId="0" fontId="73" fillId="3" borderId="1" xfId="0" applyFont="1" applyFill="1" applyBorder="1" applyAlignment="1">
      <alignment horizontal="center" vertical="center" textRotation="90" wrapText="1"/>
    </xf>
    <xf numFmtId="0" fontId="43" fillId="20" borderId="1" xfId="0" applyFont="1" applyFill="1" applyBorder="1" applyAlignment="1">
      <alignment horizontal="center"/>
    </xf>
    <xf numFmtId="0" fontId="69" fillId="5" borderId="1" xfId="0" applyFont="1" applyFill="1" applyBorder="1" applyAlignment="1">
      <alignment horizontal="center"/>
    </xf>
    <xf numFmtId="0" fontId="70" fillId="6" borderId="1" xfId="0" applyFont="1" applyFill="1" applyBorder="1" applyAlignment="1">
      <alignment horizontal="center"/>
    </xf>
    <xf numFmtId="0" fontId="70" fillId="6" borderId="21" xfId="0" applyFont="1" applyFill="1" applyBorder="1" applyAlignment="1">
      <alignment horizontal="center"/>
    </xf>
    <xf numFmtId="0" fontId="43" fillId="20" borderId="3" xfId="0" applyFont="1" applyFill="1" applyBorder="1" applyAlignment="1">
      <alignment horizontal="center"/>
    </xf>
    <xf numFmtId="0" fontId="43" fillId="20" borderId="5" xfId="0" applyFont="1" applyFill="1" applyBorder="1" applyAlignment="1">
      <alignment horizontal="center"/>
    </xf>
    <xf numFmtId="0" fontId="43" fillId="21" borderId="47" xfId="0" applyFont="1" applyFill="1" applyBorder="1" applyAlignment="1">
      <alignment horizontal="center"/>
    </xf>
    <xf numFmtId="0" fontId="43" fillId="21" borderId="24" xfId="0" applyFont="1" applyFill="1" applyBorder="1" applyAlignment="1">
      <alignment horizontal="center"/>
    </xf>
    <xf numFmtId="0" fontId="43" fillId="21" borderId="18" xfId="0" applyFont="1" applyFill="1" applyBorder="1" applyAlignment="1">
      <alignment horizontal="center"/>
    </xf>
    <xf numFmtId="0" fontId="69" fillId="21" borderId="18" xfId="0" applyFont="1" applyFill="1" applyBorder="1" applyAlignment="1">
      <alignment horizontal="center"/>
    </xf>
    <xf numFmtId="0" fontId="69" fillId="21" borderId="19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69" fillId="3" borderId="1" xfId="0" applyFont="1" applyFill="1" applyBorder="1" applyAlignment="1">
      <alignment horizontal="center" vertical="center" wrapText="1"/>
    </xf>
    <xf numFmtId="0" fontId="69" fillId="3" borderId="77" xfId="0" applyFont="1" applyFill="1" applyBorder="1" applyAlignment="1">
      <alignment horizontal="center" vertical="center" wrapText="1"/>
    </xf>
    <xf numFmtId="0" fontId="69" fillId="3" borderId="66" xfId="0" applyFont="1" applyFill="1" applyBorder="1" applyAlignment="1">
      <alignment horizontal="center" vertical="center" wrapText="1"/>
    </xf>
    <xf numFmtId="0" fontId="69" fillId="3" borderId="80" xfId="0" applyFont="1" applyFill="1" applyBorder="1" applyAlignment="1">
      <alignment horizontal="center" vertical="center" wrapText="1"/>
    </xf>
    <xf numFmtId="0" fontId="69" fillId="3" borderId="34" xfId="0" applyFont="1" applyFill="1" applyBorder="1" applyAlignment="1">
      <alignment horizontal="center" vertical="center" wrapText="1"/>
    </xf>
    <xf numFmtId="0" fontId="69" fillId="3" borderId="7" xfId="0" applyFont="1" applyFill="1" applyBorder="1" applyAlignment="1">
      <alignment horizontal="center" vertical="center"/>
    </xf>
    <xf numFmtId="0" fontId="72" fillId="3" borderId="7" xfId="0" applyFont="1" applyFill="1" applyBorder="1" applyAlignment="1">
      <alignment horizontal="center" vertical="center" wrapText="1"/>
    </xf>
    <xf numFmtId="0" fontId="72" fillId="3" borderId="16" xfId="0" applyFont="1" applyFill="1" applyBorder="1" applyAlignment="1">
      <alignment horizontal="center" vertical="center"/>
    </xf>
    <xf numFmtId="0" fontId="72" fillId="3" borderId="1" xfId="0" applyFont="1" applyFill="1" applyBorder="1" applyAlignment="1">
      <alignment horizontal="center" vertical="center"/>
    </xf>
    <xf numFmtId="0" fontId="72" fillId="3" borderId="21" xfId="0" applyFont="1" applyFill="1" applyBorder="1" applyAlignment="1">
      <alignment horizontal="center" vertical="center"/>
    </xf>
    <xf numFmtId="0" fontId="68" fillId="27" borderId="35" xfId="0" applyFont="1" applyFill="1" applyBorder="1" applyAlignment="1">
      <alignment horizontal="center" vertical="center" wrapText="1"/>
    </xf>
    <xf numFmtId="0" fontId="68" fillId="27" borderId="59" xfId="0" applyFont="1" applyFill="1" applyBorder="1" applyAlignment="1">
      <alignment horizontal="center" vertical="center" wrapText="1"/>
    </xf>
    <xf numFmtId="0" fontId="68" fillId="27" borderId="31" xfId="0" applyFont="1" applyFill="1" applyBorder="1" applyAlignment="1">
      <alignment horizontal="center" vertical="center" wrapText="1"/>
    </xf>
    <xf numFmtId="0" fontId="68" fillId="27" borderId="0" xfId="0" applyFont="1" applyFill="1" applyBorder="1" applyAlignment="1">
      <alignment horizontal="center" vertical="center" wrapText="1"/>
    </xf>
    <xf numFmtId="0" fontId="70" fillId="3" borderId="17" xfId="0" applyFont="1" applyFill="1" applyBorder="1" applyAlignment="1">
      <alignment horizontal="center" vertical="center"/>
    </xf>
    <xf numFmtId="0" fontId="70" fillId="3" borderId="18" xfId="0" applyFont="1" applyFill="1" applyBorder="1" applyAlignment="1">
      <alignment horizontal="center" vertical="center"/>
    </xf>
    <xf numFmtId="0" fontId="42" fillId="20" borderId="35" xfId="0" applyFont="1" applyFill="1" applyBorder="1" applyAlignment="1">
      <alignment horizontal="center" vertical="center" wrapText="1"/>
    </xf>
    <xf numFmtId="0" fontId="42" fillId="20" borderId="59" xfId="0" applyFont="1" applyFill="1" applyBorder="1" applyAlignment="1">
      <alignment horizontal="center" vertical="center" wrapText="1"/>
    </xf>
    <xf numFmtId="0" fontId="42" fillId="20" borderId="31" xfId="0" applyFont="1" applyFill="1" applyBorder="1" applyAlignment="1">
      <alignment horizontal="center" vertical="center" wrapText="1"/>
    </xf>
    <xf numFmtId="0" fontId="42" fillId="20" borderId="0" xfId="0" applyFont="1" applyFill="1" applyBorder="1" applyAlignment="1">
      <alignment horizontal="center" vertical="center" wrapText="1"/>
    </xf>
    <xf numFmtId="0" fontId="42" fillId="20" borderId="36" xfId="0" applyFont="1" applyFill="1" applyBorder="1" applyAlignment="1">
      <alignment horizontal="center" vertical="center" wrapText="1"/>
    </xf>
    <xf numFmtId="0" fontId="42" fillId="20" borderId="64" xfId="0" applyFont="1" applyFill="1" applyBorder="1" applyAlignment="1">
      <alignment horizontal="center" vertical="center" wrapText="1"/>
    </xf>
    <xf numFmtId="0" fontId="42" fillId="20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5" fillId="4" borderId="44" xfId="0" applyFont="1" applyFill="1" applyBorder="1" applyAlignment="1">
      <alignment horizontal="center" vertical="center" textRotation="90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textRotation="90" wrapText="1"/>
    </xf>
    <xf numFmtId="0" fontId="17" fillId="4" borderId="44" xfId="0" applyFont="1" applyFill="1" applyBorder="1" applyAlignment="1">
      <alignment horizontal="center" vertical="center" textRotation="90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55" borderId="0" xfId="0" applyFont="1" applyFill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textRotation="90"/>
    </xf>
    <xf numFmtId="0" fontId="1" fillId="8" borderId="44" xfId="0" applyFont="1" applyFill="1" applyBorder="1" applyAlignment="1">
      <alignment horizontal="center" textRotation="90"/>
    </xf>
    <xf numFmtId="0" fontId="10" fillId="8" borderId="7" xfId="0" applyFont="1" applyFill="1" applyBorder="1" applyAlignment="1">
      <alignment horizontal="center" textRotation="90" wrapText="1"/>
    </xf>
    <xf numFmtId="0" fontId="10" fillId="8" borderId="18" xfId="0" applyFont="1" applyFill="1" applyBorder="1" applyAlignment="1">
      <alignment horizontal="center" textRotation="90"/>
    </xf>
    <xf numFmtId="0" fontId="1" fillId="8" borderId="16" xfId="0" applyFont="1" applyFill="1" applyBorder="1" applyAlignment="1">
      <alignment horizontal="center" textRotation="90" wrapText="1"/>
    </xf>
    <xf numFmtId="0" fontId="1" fillId="8" borderId="19" xfId="0" applyFont="1" applyFill="1" applyBorder="1" applyAlignment="1">
      <alignment horizontal="center" textRotation="90"/>
    </xf>
    <xf numFmtId="0" fontId="1" fillId="10" borderId="7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textRotation="90"/>
    </xf>
    <xf numFmtId="0" fontId="1" fillId="3" borderId="44" xfId="0" applyFont="1" applyFill="1" applyBorder="1" applyAlignment="1">
      <alignment horizontal="center" vertical="center" textRotation="90"/>
    </xf>
    <xf numFmtId="0" fontId="1" fillId="3" borderId="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16" borderId="42" xfId="0" applyFont="1" applyFill="1" applyBorder="1" applyAlignment="1">
      <alignment horizontal="left" vertical="center"/>
    </xf>
    <xf numFmtId="0" fontId="1" fillId="16" borderId="9" xfId="0" applyFont="1" applyFill="1" applyBorder="1" applyAlignment="1">
      <alignment horizontal="left" vertical="center"/>
    </xf>
    <xf numFmtId="0" fontId="1" fillId="16" borderId="10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left" vertical="center"/>
    </xf>
    <xf numFmtId="0" fontId="1" fillId="34" borderId="4" xfId="0" applyFont="1" applyFill="1" applyBorder="1" applyAlignment="1">
      <alignment horizontal="left" vertical="center"/>
    </xf>
    <xf numFmtId="0" fontId="1" fillId="34" borderId="5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43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textRotation="90"/>
    </xf>
    <xf numFmtId="0" fontId="1" fillId="3" borderId="44" xfId="0" applyFont="1" applyFill="1" applyBorder="1" applyAlignment="1">
      <alignment horizontal="center" textRotation="90"/>
    </xf>
    <xf numFmtId="0" fontId="1" fillId="3" borderId="7" xfId="0" applyFont="1" applyFill="1" applyBorder="1" applyAlignment="1">
      <alignment horizontal="center" textRotation="90" wrapText="1"/>
    </xf>
    <xf numFmtId="0" fontId="1" fillId="3" borderId="18" xfId="0" applyFont="1" applyFill="1" applyBorder="1" applyAlignment="1">
      <alignment horizontal="center" textRotation="90"/>
    </xf>
    <xf numFmtId="0" fontId="1" fillId="3" borderId="16" xfId="0" applyFont="1" applyFill="1" applyBorder="1" applyAlignment="1">
      <alignment horizontal="center" textRotation="90" wrapText="1"/>
    </xf>
    <xf numFmtId="0" fontId="1" fillId="3" borderId="19" xfId="0" applyFont="1" applyFill="1" applyBorder="1" applyAlignment="1">
      <alignment horizontal="center" textRotation="90"/>
    </xf>
    <xf numFmtId="0" fontId="14" fillId="3" borderId="13" xfId="0" applyFont="1" applyFill="1" applyBorder="1" applyAlignment="1">
      <alignment horizontal="center" vertical="center" textRotation="90"/>
    </xf>
    <xf numFmtId="0" fontId="14" fillId="3" borderId="44" xfId="0" applyFont="1" applyFill="1" applyBorder="1" applyAlignment="1">
      <alignment horizontal="center" vertical="center" textRotation="90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35" borderId="3" xfId="0" applyFont="1" applyFill="1" applyBorder="1" applyAlignment="1">
      <alignment horizontal="center"/>
    </xf>
    <xf numFmtId="0" fontId="1" fillId="35" borderId="4" xfId="0" applyFont="1" applyFill="1" applyBorder="1" applyAlignment="1">
      <alignment horizontal="center"/>
    </xf>
    <xf numFmtId="0" fontId="1" fillId="35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79" fillId="4" borderId="64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9" borderId="50" xfId="0" applyFont="1" applyFill="1" applyBorder="1" applyAlignment="1">
      <alignment horizontal="center" vertical="center"/>
    </xf>
    <xf numFmtId="0" fontId="4" fillId="9" borderId="51" xfId="0" applyFont="1" applyFill="1" applyBorder="1" applyAlignment="1">
      <alignment horizontal="center" vertical="center"/>
    </xf>
    <xf numFmtId="0" fontId="4" fillId="9" borderId="53" xfId="0" applyFont="1" applyFill="1" applyBorder="1" applyAlignment="1">
      <alignment horizontal="center" vertical="center"/>
    </xf>
    <xf numFmtId="0" fontId="4" fillId="9" borderId="54" xfId="0" applyFont="1" applyFill="1" applyBorder="1" applyAlignment="1">
      <alignment horizontal="center" vertical="center"/>
    </xf>
    <xf numFmtId="0" fontId="4" fillId="9" borderId="56" xfId="0" applyFont="1" applyFill="1" applyBorder="1" applyAlignment="1">
      <alignment horizontal="center" vertical="center"/>
    </xf>
    <xf numFmtId="0" fontId="4" fillId="9" borderId="57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89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9" borderId="88" xfId="0" applyFont="1" applyFill="1" applyBorder="1" applyAlignment="1">
      <alignment horizontal="center"/>
    </xf>
    <xf numFmtId="0" fontId="4" fillId="9" borderId="49" xfId="0" applyFont="1" applyFill="1" applyBorder="1" applyAlignment="1">
      <alignment horizontal="center"/>
    </xf>
    <xf numFmtId="0" fontId="4" fillId="9" borderId="89" xfId="0" applyFont="1" applyFill="1" applyBorder="1" applyAlignment="1">
      <alignment horizontal="center"/>
    </xf>
    <xf numFmtId="0" fontId="4" fillId="9" borderId="56" xfId="0" applyFont="1" applyFill="1" applyBorder="1" applyAlignment="1">
      <alignment horizontal="left"/>
    </xf>
    <xf numFmtId="0" fontId="4" fillId="9" borderId="57" xfId="0" applyFont="1" applyFill="1" applyBorder="1" applyAlignment="1">
      <alignment horizontal="left"/>
    </xf>
    <xf numFmtId="0" fontId="4" fillId="9" borderId="89" xfId="0" applyFont="1" applyFill="1" applyBorder="1" applyAlignment="1">
      <alignment horizontal="left"/>
    </xf>
    <xf numFmtId="0" fontId="4" fillId="9" borderId="88" xfId="0" applyFont="1" applyFill="1" applyBorder="1" applyAlignment="1">
      <alignment horizontal="left"/>
    </xf>
    <xf numFmtId="0" fontId="4" fillId="9" borderId="109" xfId="0" applyFont="1" applyFill="1" applyBorder="1" applyAlignment="1">
      <alignment horizontal="left"/>
    </xf>
    <xf numFmtId="0" fontId="4" fillId="9" borderId="106" xfId="0" applyFont="1" applyFill="1" applyBorder="1" applyAlignment="1">
      <alignment horizontal="center"/>
    </xf>
    <xf numFmtId="0" fontId="4" fillId="9" borderId="107" xfId="0" applyFont="1" applyFill="1" applyBorder="1" applyAlignment="1">
      <alignment horizontal="center"/>
    </xf>
    <xf numFmtId="0" fontId="4" fillId="9" borderId="50" xfId="0" applyFont="1" applyFill="1" applyBorder="1" applyAlignment="1"/>
    <xf numFmtId="0" fontId="4" fillId="9" borderId="51" xfId="0" applyFont="1" applyFill="1" applyBorder="1" applyAlignment="1"/>
    <xf numFmtId="0" fontId="4" fillId="9" borderId="56" xfId="0" applyFont="1" applyFill="1" applyBorder="1" applyAlignment="1"/>
    <xf numFmtId="0" fontId="4" fillId="9" borderId="57" xfId="0" applyFont="1" applyFill="1" applyBorder="1" applyAlignment="1"/>
    <xf numFmtId="0" fontId="4" fillId="9" borderId="50" xfId="0" applyFont="1" applyFill="1" applyBorder="1" applyAlignment="1">
      <alignment horizontal="left"/>
    </xf>
    <xf numFmtId="0" fontId="4" fillId="9" borderId="51" xfId="0" applyFont="1" applyFill="1" applyBorder="1" applyAlignment="1">
      <alignment horizontal="left"/>
    </xf>
    <xf numFmtId="0" fontId="4" fillId="9" borderId="53" xfId="0" applyFont="1" applyFill="1" applyBorder="1" applyAlignment="1">
      <alignment horizontal="left"/>
    </xf>
    <xf numFmtId="0" fontId="4" fillId="9" borderId="5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4" fillId="9" borderId="107" xfId="0" applyFont="1" applyFill="1" applyBorder="1" applyAlignment="1">
      <alignment horizontal="left"/>
    </xf>
    <xf numFmtId="0" fontId="10" fillId="3" borderId="39" xfId="0" applyFont="1" applyFill="1" applyBorder="1" applyAlignment="1">
      <alignment horizontal="center" textRotation="90" wrapText="1"/>
    </xf>
    <xf numFmtId="0" fontId="10" fillId="3" borderId="68" xfId="0" applyFont="1" applyFill="1" applyBorder="1" applyAlignment="1">
      <alignment horizontal="center" textRotation="90"/>
    </xf>
    <xf numFmtId="0" fontId="1" fillId="12" borderId="6" xfId="0" applyFont="1" applyFill="1" applyBorder="1" applyAlignment="1">
      <alignment horizontal="center" vertical="center" wrapText="1"/>
    </xf>
    <xf numFmtId="0" fontId="1" fillId="12" borderId="7" xfId="0" applyFont="1" applyFill="1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13" borderId="65" xfId="0" applyFont="1" applyFill="1" applyBorder="1" applyAlignment="1">
      <alignment horizontal="center" textRotation="90"/>
    </xf>
    <xf numFmtId="0" fontId="1" fillId="13" borderId="69" xfId="0" applyFont="1" applyFill="1" applyBorder="1" applyAlignment="1">
      <alignment horizontal="center" textRotation="90"/>
    </xf>
    <xf numFmtId="0" fontId="10" fillId="4" borderId="39" xfId="0" applyFont="1" applyFill="1" applyBorder="1" applyAlignment="1">
      <alignment horizontal="center" textRotation="90" wrapText="1"/>
    </xf>
    <xf numFmtId="0" fontId="10" fillId="4" borderId="68" xfId="0" applyFont="1" applyFill="1" applyBorder="1" applyAlignment="1">
      <alignment horizontal="center" textRotation="90"/>
    </xf>
    <xf numFmtId="0" fontId="1" fillId="3" borderId="14" xfId="0" applyFont="1" applyFill="1" applyBorder="1" applyAlignment="1">
      <alignment horizontal="center" textRotation="90"/>
    </xf>
    <xf numFmtId="0" fontId="1" fillId="18" borderId="6" xfId="0" applyFont="1" applyFill="1" applyBorder="1" applyAlignment="1">
      <alignment horizontal="center" vertical="center" wrapText="1"/>
    </xf>
    <xf numFmtId="0" fontId="1" fillId="18" borderId="7" xfId="0" applyFont="1" applyFill="1" applyBorder="1" applyAlignment="1">
      <alignment horizontal="center" vertical="center"/>
    </xf>
    <xf numFmtId="0" fontId="1" fillId="18" borderId="16" xfId="0" applyFont="1" applyFill="1" applyBorder="1" applyAlignment="1">
      <alignment horizontal="center" vertical="center"/>
    </xf>
    <xf numFmtId="0" fontId="37" fillId="15" borderId="42" xfId="0" applyFont="1" applyFill="1" applyBorder="1" applyAlignment="1">
      <alignment horizontal="center" vertical="center"/>
    </xf>
    <xf numFmtId="0" fontId="37" fillId="15" borderId="32" xfId="0" applyFont="1" applyFill="1" applyBorder="1" applyAlignment="1">
      <alignment horizontal="center" vertical="center"/>
    </xf>
    <xf numFmtId="0" fontId="37" fillId="15" borderId="22" xfId="0" applyFont="1" applyFill="1" applyBorder="1" applyAlignment="1">
      <alignment horizontal="center" vertical="center"/>
    </xf>
    <xf numFmtId="0" fontId="37" fillId="15" borderId="23" xfId="0" applyFont="1" applyFill="1" applyBorder="1" applyAlignment="1">
      <alignment horizontal="center" vertical="center"/>
    </xf>
    <xf numFmtId="0" fontId="37" fillId="15" borderId="6" xfId="0" applyFont="1" applyFill="1" applyBorder="1" applyAlignment="1">
      <alignment horizontal="center" vertical="center"/>
    </xf>
    <xf numFmtId="0" fontId="37" fillId="15" borderId="20" xfId="0" applyFont="1" applyFill="1" applyBorder="1" applyAlignment="1">
      <alignment horizontal="center" vertical="center"/>
    </xf>
    <xf numFmtId="0" fontId="37" fillId="15" borderId="17" xfId="0" applyFont="1" applyFill="1" applyBorder="1" applyAlignment="1">
      <alignment horizontal="center" vertical="center"/>
    </xf>
    <xf numFmtId="0" fontId="37" fillId="15" borderId="18" xfId="0" applyFont="1" applyFill="1" applyBorder="1" applyAlignment="1">
      <alignment horizontal="center" vertical="center"/>
    </xf>
    <xf numFmtId="0" fontId="37" fillId="27" borderId="6" xfId="0" applyFont="1" applyFill="1" applyBorder="1" applyAlignment="1">
      <alignment horizontal="center" vertical="center"/>
    </xf>
    <xf numFmtId="0" fontId="37" fillId="27" borderId="20" xfId="0" applyFont="1" applyFill="1" applyBorder="1" applyAlignment="1">
      <alignment horizontal="center" vertical="center"/>
    </xf>
    <xf numFmtId="0" fontId="37" fillId="27" borderId="17" xfId="0" applyFont="1" applyFill="1" applyBorder="1" applyAlignment="1">
      <alignment horizontal="center" vertical="center"/>
    </xf>
    <xf numFmtId="0" fontId="37" fillId="27" borderId="18" xfId="0" applyFont="1" applyFill="1" applyBorder="1" applyAlignment="1">
      <alignment horizontal="center" vertical="center"/>
    </xf>
    <xf numFmtId="0" fontId="37" fillId="27" borderId="42" xfId="0" applyFont="1" applyFill="1" applyBorder="1" applyAlignment="1">
      <alignment horizontal="center" vertical="center"/>
    </xf>
    <xf numFmtId="0" fontId="37" fillId="27" borderId="32" xfId="0" applyFont="1" applyFill="1" applyBorder="1" applyAlignment="1">
      <alignment horizontal="center" vertical="center"/>
    </xf>
    <xf numFmtId="0" fontId="37" fillId="27" borderId="22" xfId="0" applyFont="1" applyFill="1" applyBorder="1" applyAlignment="1">
      <alignment horizontal="center" vertical="center"/>
    </xf>
    <xf numFmtId="0" fontId="37" fillId="27" borderId="23" xfId="0" applyFont="1" applyFill="1" applyBorder="1" applyAlignment="1">
      <alignment horizontal="center" vertical="center"/>
    </xf>
    <xf numFmtId="0" fontId="37" fillId="27" borderId="11" xfId="0" applyFont="1" applyFill="1" applyBorder="1" applyAlignment="1">
      <alignment horizontal="center" vertical="center"/>
    </xf>
    <xf numFmtId="0" fontId="37" fillId="27" borderId="2" xfId="0" applyFont="1" applyFill="1" applyBorder="1" applyAlignment="1">
      <alignment horizontal="center" vertical="center"/>
    </xf>
    <xf numFmtId="0" fontId="37" fillId="27" borderId="45" xfId="0" applyFont="1" applyFill="1" applyBorder="1" applyAlignment="1">
      <alignment horizontal="center" vertical="center"/>
    </xf>
    <xf numFmtId="0" fontId="37" fillId="27" borderId="65" xfId="0" applyFont="1" applyFill="1" applyBorder="1" applyAlignment="1">
      <alignment horizontal="center" vertical="center" wrapText="1"/>
    </xf>
    <xf numFmtId="0" fontId="37" fillId="27" borderId="69" xfId="0" applyFont="1" applyFill="1" applyBorder="1" applyAlignment="1">
      <alignment horizontal="center" vertical="center" wrapText="1"/>
    </xf>
    <xf numFmtId="0" fontId="37" fillId="27" borderId="87" xfId="0" applyFont="1" applyFill="1" applyBorder="1" applyAlignment="1">
      <alignment horizontal="center" vertical="center" wrapText="1"/>
    </xf>
    <xf numFmtId="0" fontId="59" fillId="4" borderId="65" xfId="0" applyFont="1" applyFill="1" applyBorder="1" applyAlignment="1">
      <alignment horizontal="center" vertical="center" wrapText="1"/>
    </xf>
    <xf numFmtId="0" fontId="59" fillId="4" borderId="69" xfId="0" applyFont="1" applyFill="1" applyBorder="1" applyAlignment="1">
      <alignment horizontal="center" vertical="center"/>
    </xf>
    <xf numFmtId="0" fontId="59" fillId="4" borderId="87" xfId="0" applyFont="1" applyFill="1" applyBorder="1" applyAlignment="1">
      <alignment horizontal="center" vertical="center"/>
    </xf>
    <xf numFmtId="0" fontId="55" fillId="4" borderId="6" xfId="0" applyFont="1" applyFill="1" applyBorder="1" applyAlignment="1">
      <alignment horizontal="center" vertical="center"/>
    </xf>
    <xf numFmtId="0" fontId="55" fillId="4" borderId="20" xfId="0" applyFont="1" applyFill="1" applyBorder="1" applyAlignment="1">
      <alignment horizontal="center" vertical="center"/>
    </xf>
    <xf numFmtId="0" fontId="37" fillId="4" borderId="17" xfId="0" applyFont="1" applyFill="1" applyBorder="1" applyAlignment="1">
      <alignment horizontal="center" vertical="center"/>
    </xf>
    <xf numFmtId="0" fontId="37" fillId="4" borderId="18" xfId="0" applyFont="1" applyFill="1" applyBorder="1" applyAlignment="1">
      <alignment horizontal="center" vertical="center"/>
    </xf>
    <xf numFmtId="0" fontId="37" fillId="27" borderId="25" xfId="0" applyFont="1" applyFill="1" applyBorder="1" applyAlignment="1">
      <alignment horizontal="center" vertical="center"/>
    </xf>
    <xf numFmtId="0" fontId="37" fillId="27" borderId="1" xfId="0" applyFont="1" applyFill="1" applyBorder="1" applyAlignment="1">
      <alignment horizontal="center" vertical="center"/>
    </xf>
    <xf numFmtId="0" fontId="49" fillId="27" borderId="89" xfId="0" applyFont="1" applyFill="1" applyBorder="1" applyAlignment="1">
      <alignment horizontal="center" vertical="center" wrapText="1"/>
    </xf>
    <xf numFmtId="0" fontId="49" fillId="27" borderId="88" xfId="0" applyFont="1" applyFill="1" applyBorder="1" applyAlignment="1">
      <alignment horizontal="center" vertical="center" wrapText="1"/>
    </xf>
    <xf numFmtId="0" fontId="49" fillId="27" borderId="49" xfId="0" applyFont="1" applyFill="1" applyBorder="1" applyAlignment="1">
      <alignment horizontal="center" vertical="center" wrapText="1"/>
    </xf>
    <xf numFmtId="0" fontId="60" fillId="27" borderId="6" xfId="0" applyFont="1" applyFill="1" applyBorder="1" applyAlignment="1">
      <alignment horizontal="center" vertical="center" wrapText="1"/>
    </xf>
    <xf numFmtId="0" fontId="60" fillId="27" borderId="17" xfId="0" applyFont="1" applyFill="1" applyBorder="1" applyAlignment="1">
      <alignment horizontal="center" vertical="center" wrapText="1"/>
    </xf>
    <xf numFmtId="0" fontId="37" fillId="27" borderId="7" xfId="0" applyFont="1" applyFill="1" applyBorder="1" applyAlignment="1">
      <alignment horizontal="center" vertical="center" wrapText="1"/>
    </xf>
    <xf numFmtId="0" fontId="37" fillId="27" borderId="18" xfId="0" applyFont="1" applyFill="1" applyBorder="1" applyAlignment="1">
      <alignment horizontal="center" vertical="center" wrapText="1"/>
    </xf>
    <xf numFmtId="0" fontId="37" fillId="27" borderId="7" xfId="0" applyFont="1" applyFill="1" applyBorder="1" applyAlignment="1">
      <alignment horizontal="center" vertical="center"/>
    </xf>
    <xf numFmtId="0" fontId="37" fillId="27" borderId="16" xfId="0" applyFont="1" applyFill="1" applyBorder="1" applyAlignment="1">
      <alignment horizontal="center" vertical="center"/>
    </xf>
    <xf numFmtId="0" fontId="33" fillId="0" borderId="88" xfId="0" applyFont="1" applyBorder="1" applyAlignment="1">
      <alignment horizontal="center"/>
    </xf>
    <xf numFmtId="0" fontId="55" fillId="15" borderId="65" xfId="0" applyFont="1" applyFill="1" applyBorder="1" applyAlignment="1">
      <alignment horizontal="center" vertical="center" wrapText="1"/>
    </xf>
    <xf numFmtId="0" fontId="55" fillId="15" borderId="69" xfId="0" applyFont="1" applyFill="1" applyBorder="1" applyAlignment="1">
      <alignment horizontal="center" vertical="center"/>
    </xf>
    <xf numFmtId="0" fontId="55" fillId="15" borderId="87" xfId="0" applyFont="1" applyFill="1" applyBorder="1" applyAlignment="1">
      <alignment horizontal="center" vertical="center"/>
    </xf>
    <xf numFmtId="0" fontId="55" fillId="15" borderId="6" xfId="0" applyFont="1" applyFill="1" applyBorder="1" applyAlignment="1">
      <alignment horizontal="center" vertical="center"/>
    </xf>
    <xf numFmtId="0" fontId="55" fillId="15" borderId="20" xfId="0" applyFont="1" applyFill="1" applyBorder="1" applyAlignment="1">
      <alignment horizontal="center" vertical="center"/>
    </xf>
    <xf numFmtId="0" fontId="49" fillId="33" borderId="93" xfId="0" applyFont="1" applyFill="1" applyBorder="1" applyAlignment="1">
      <alignment horizontal="justify" wrapText="1"/>
    </xf>
    <xf numFmtId="0" fontId="49" fillId="0" borderId="93" xfId="0" applyFont="1" applyBorder="1" applyAlignment="1">
      <alignment horizontal="justify" wrapText="1"/>
    </xf>
    <xf numFmtId="0" fontId="35" fillId="0" borderId="93" xfId="0" applyFont="1" applyBorder="1" applyAlignment="1">
      <alignment horizontal="justify" vertical="center" wrapText="1"/>
    </xf>
    <xf numFmtId="0" fontId="35" fillId="0" borderId="96" xfId="0" applyFont="1" applyBorder="1" applyAlignment="1">
      <alignment horizontal="justify" vertical="center" wrapText="1"/>
    </xf>
    <xf numFmtId="0" fontId="30" fillId="27" borderId="0" xfId="0" applyFont="1" applyFill="1" applyAlignment="1">
      <alignment horizontal="center" vertical="center"/>
    </xf>
    <xf numFmtId="0" fontId="32" fillId="51" borderId="90" xfId="0" applyFont="1" applyFill="1" applyBorder="1" applyAlignment="1">
      <alignment horizontal="center" vertical="center" wrapText="1"/>
    </xf>
    <xf numFmtId="0" fontId="32" fillId="51" borderId="91" xfId="0" applyFont="1" applyFill="1" applyBorder="1" applyAlignment="1">
      <alignment horizontal="center" vertical="center" wrapText="1"/>
    </xf>
    <xf numFmtId="0" fontId="30" fillId="33" borderId="93" xfId="0" applyFont="1" applyFill="1" applyBorder="1" applyAlignment="1">
      <alignment horizontal="justify" wrapText="1"/>
    </xf>
    <xf numFmtId="0" fontId="0" fillId="0" borderId="0" xfId="0" applyAlignment="1">
      <alignment horizontal="center"/>
    </xf>
    <xf numFmtId="0" fontId="49" fillId="9" borderId="99" xfId="0" applyFont="1" applyFill="1" applyBorder="1" applyAlignment="1">
      <alignment horizontal="justify" wrapText="1"/>
    </xf>
    <xf numFmtId="0" fontId="49" fillId="9" borderId="100" xfId="0" applyFont="1" applyFill="1" applyBorder="1" applyAlignment="1">
      <alignment horizontal="justify" wrapText="1"/>
    </xf>
    <xf numFmtId="0" fontId="32" fillId="50" borderId="90" xfId="0" applyFont="1" applyFill="1" applyBorder="1" applyAlignment="1">
      <alignment horizontal="center" vertical="center" wrapText="1"/>
    </xf>
    <xf numFmtId="0" fontId="32" fillId="50" borderId="91" xfId="0" applyFont="1" applyFill="1" applyBorder="1" applyAlignment="1">
      <alignment horizontal="center" vertical="center" wrapText="1"/>
    </xf>
    <xf numFmtId="0" fontId="30" fillId="54" borderId="93" xfId="0" applyFont="1" applyFill="1" applyBorder="1" applyAlignment="1">
      <alignment horizontal="justify" wrapText="1"/>
    </xf>
    <xf numFmtId="0" fontId="49" fillId="9" borderId="93" xfId="0" applyFont="1" applyFill="1" applyBorder="1" applyAlignment="1">
      <alignment horizontal="justify" wrapText="1"/>
    </xf>
    <xf numFmtId="0" fontId="49" fillId="54" borderId="102" xfId="0" applyFont="1" applyFill="1" applyBorder="1" applyAlignment="1">
      <alignment horizontal="justify" wrapText="1"/>
    </xf>
    <xf numFmtId="0" fontId="49" fillId="54" borderId="93" xfId="0" applyFont="1" applyFill="1" applyBorder="1" applyAlignment="1">
      <alignment horizontal="justify" wrapText="1"/>
    </xf>
    <xf numFmtId="0" fontId="79" fillId="56" borderId="0" xfId="0" applyFont="1" applyFill="1" applyAlignment="1">
      <alignment horizontal="center" vertical="center"/>
    </xf>
    <xf numFmtId="0" fontId="63" fillId="4" borderId="7" xfId="0" applyFont="1" applyFill="1" applyBorder="1" applyAlignment="1">
      <alignment horizontal="center" vertical="center" wrapText="1"/>
    </xf>
    <xf numFmtId="0" fontId="63" fillId="4" borderId="16" xfId="0" applyFont="1" applyFill="1" applyBorder="1" applyAlignment="1">
      <alignment horizontal="center" vertical="center" wrapText="1"/>
    </xf>
    <xf numFmtId="0" fontId="4" fillId="4" borderId="89" xfId="0" applyFont="1" applyFill="1" applyBorder="1" applyAlignment="1">
      <alignment horizontal="center" vertical="center"/>
    </xf>
    <xf numFmtId="0" fontId="4" fillId="4" borderId="88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63" fillId="4" borderId="6" xfId="0" applyFont="1" applyFill="1" applyBorder="1" applyAlignment="1">
      <alignment horizontal="center" vertical="center" wrapText="1"/>
    </xf>
    <xf numFmtId="0" fontId="63" fillId="4" borderId="17" xfId="0" applyFont="1" applyFill="1" applyBorder="1" applyAlignment="1">
      <alignment horizontal="center" vertical="center" wrapText="1"/>
    </xf>
    <xf numFmtId="0" fontId="63" fillId="4" borderId="18" xfId="0" applyFont="1" applyFill="1" applyBorder="1" applyAlignment="1">
      <alignment horizontal="center" vertical="center" wrapText="1"/>
    </xf>
    <xf numFmtId="0" fontId="80" fillId="13" borderId="0" xfId="0" applyFont="1" applyFill="1" applyAlignment="1">
      <alignment horizontal="center"/>
    </xf>
    <xf numFmtId="0" fontId="62" fillId="4" borderId="52" xfId="0" applyFont="1" applyFill="1" applyBorder="1" applyAlignment="1">
      <alignment horizontal="center" vertical="center" wrapText="1"/>
    </xf>
    <xf numFmtId="0" fontId="62" fillId="4" borderId="58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center" wrapText="1"/>
    </xf>
    <xf numFmtId="0" fontId="9" fillId="4" borderId="57" xfId="0" applyFont="1" applyFill="1" applyBorder="1" applyAlignment="1">
      <alignment horizontal="center" vertical="center" wrapText="1"/>
    </xf>
    <xf numFmtId="0" fontId="61" fillId="4" borderId="51" xfId="0" applyFont="1" applyFill="1" applyBorder="1" applyAlignment="1">
      <alignment horizontal="center" vertical="center" wrapText="1"/>
    </xf>
    <xf numFmtId="0" fontId="80" fillId="8" borderId="0" xfId="0" applyFont="1" applyFill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7" fillId="4" borderId="1" xfId="0" applyFont="1" applyFill="1" applyBorder="1" applyAlignment="1">
      <alignment horizontal="left" vertical="center" wrapText="1"/>
    </xf>
    <xf numFmtId="0" fontId="21" fillId="2" borderId="160" xfId="0" applyFont="1" applyFill="1" applyBorder="1" applyAlignment="1">
      <alignment horizontal="center" vertical="center" wrapText="1"/>
    </xf>
    <xf numFmtId="0" fontId="21" fillId="2" borderId="16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79" fillId="3" borderId="0" xfId="0" applyFont="1" applyFill="1" applyAlignment="1">
      <alignment horizontal="center"/>
    </xf>
    <xf numFmtId="0" fontId="0" fillId="0" borderId="33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horizontal="center" vertical="center"/>
    </xf>
    <xf numFmtId="0" fontId="14" fillId="12" borderId="4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textRotation="90"/>
    </xf>
    <xf numFmtId="0" fontId="8" fillId="12" borderId="12" xfId="0" applyFont="1" applyFill="1" applyBorder="1" applyAlignment="1">
      <alignment horizontal="center" textRotation="90"/>
    </xf>
    <xf numFmtId="0" fontId="79" fillId="10" borderId="0" xfId="0" applyFont="1" applyFill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6" borderId="2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1" fillId="14" borderId="17" xfId="0" applyFont="1" applyFill="1" applyBorder="1" applyAlignment="1">
      <alignment horizontal="center"/>
    </xf>
    <xf numFmtId="0" fontId="11" fillId="14" borderId="1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79" fillId="21" borderId="0" xfId="0" applyFont="1" applyFill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11" fillId="0" borderId="65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9" fillId="18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A8A2"/>
      <color rgb="FFFFCCFF"/>
      <color rgb="FFA5CDBA"/>
      <color rgb="FFCCD1E4"/>
      <color rgb="FFEAB8B0"/>
      <color rgb="FFDFB499"/>
      <color rgb="FFFEDDCE"/>
      <color rgb="FFFA8A58"/>
      <color rgb="FFC9FFED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gin%20NEB&#304;O&#286;LU/Downloads/2015-2016_&#304;L_M_E_&#304;STAT&#304;ST&#304;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gin%20NEB&#304;O&#286;LU/Downloads/Kopya%20aksaray%20&#231;a&#287;%20n&#252;fus%202015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_KUR_SAY"/>
      <sheetName val="YER_YER_OK_DAĞ"/>
      <sheetName val="GENEL_ÖĞREN._SAY"/>
      <sheetName val="GENEL_İST"/>
      <sheetName val="OK_ÖN_ÖĞ_SAY"/>
      <sheetName val="İLKOKUL"/>
      <sheetName val="ORTAOKUL"/>
      <sheetName val="LİSE"/>
      <sheetName val="İLÇ.BAZ.ÖĞ.DAĞ"/>
      <sheetName val="Ders_Baş_Düş_Öğ"/>
      <sheetName val="BİRLEŞTİRİLMİŞ_SINIF"/>
      <sheetName val="İKİLİ_EĞİT"/>
      <sheetName val="KUR_OK_İLÇE_BAZ_"/>
      <sheetName val="ÖĞRETMEN_1"/>
      <sheetName val="İDARECİ_1"/>
      <sheetName val="PERSONEL_1"/>
      <sheetName val="ŞEH_KÖY_NÜF"/>
    </sheetNames>
    <sheetDataSet>
      <sheetData sheetId="0"/>
      <sheetData sheetId="1"/>
      <sheetData sheetId="2"/>
      <sheetData sheetId="3"/>
      <sheetData sheetId="4">
        <row r="18">
          <cell r="E18">
            <v>68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lçe cinsiyet yaş nüfusu"/>
      <sheetName val="mahalle yaş gruba göre"/>
      <sheetName val="köy yaş gruba göre"/>
    </sheetNames>
    <sheetDataSet>
      <sheetData sheetId="0" refreshError="1"/>
      <sheetData sheetId="1" refreshError="1"/>
      <sheetData sheetId="2">
        <row r="78">
          <cell r="F78">
            <v>202336</v>
          </cell>
        </row>
        <row r="79">
          <cell r="F79">
            <v>80727</v>
          </cell>
        </row>
        <row r="104">
          <cell r="F104">
            <v>18326</v>
          </cell>
        </row>
        <row r="105">
          <cell r="F105">
            <v>14787</v>
          </cell>
        </row>
        <row r="115">
          <cell r="F115">
            <v>2746</v>
          </cell>
        </row>
        <row r="116">
          <cell r="F116">
            <v>5721</v>
          </cell>
        </row>
        <row r="130">
          <cell r="F130">
            <v>2571</v>
          </cell>
        </row>
        <row r="131">
          <cell r="F131">
            <v>9139</v>
          </cell>
        </row>
        <row r="139">
          <cell r="F139">
            <v>3438</v>
          </cell>
        </row>
        <row r="140">
          <cell r="F140">
            <v>1460</v>
          </cell>
        </row>
        <row r="157">
          <cell r="F157">
            <v>16943</v>
          </cell>
        </row>
        <row r="158">
          <cell r="F158">
            <v>8986</v>
          </cell>
        </row>
        <row r="175">
          <cell r="F175">
            <v>4467</v>
          </cell>
        </row>
        <row r="176">
          <cell r="F176">
            <v>14867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8" sqref="N8"/>
    </sheetView>
  </sheetViews>
  <sheetFormatPr defaultRowHeight="15.75"/>
  <cols>
    <col min="1" max="1" width="25" style="86" customWidth="1"/>
    <col min="2" max="2" width="48.42578125" style="86" customWidth="1"/>
    <col min="3" max="4" width="6.28515625" style="86" customWidth="1"/>
    <col min="5" max="10" width="5.5703125" style="86" customWidth="1"/>
    <col min="11" max="11" width="9" style="86" customWidth="1"/>
    <col min="12" max="256" width="9.140625" style="86"/>
    <col min="257" max="257" width="25.85546875" style="86" customWidth="1"/>
    <col min="258" max="258" width="50.140625" style="86" customWidth="1"/>
    <col min="259" max="260" width="6.28515625" style="86" customWidth="1"/>
    <col min="261" max="266" width="5.5703125" style="86" customWidth="1"/>
    <col min="267" max="267" width="9" style="86" customWidth="1"/>
    <col min="268" max="512" width="9.140625" style="86"/>
    <col min="513" max="513" width="25.85546875" style="86" customWidth="1"/>
    <col min="514" max="514" width="50.140625" style="86" customWidth="1"/>
    <col min="515" max="516" width="6.28515625" style="86" customWidth="1"/>
    <col min="517" max="522" width="5.5703125" style="86" customWidth="1"/>
    <col min="523" max="523" width="9" style="86" customWidth="1"/>
    <col min="524" max="768" width="9.140625" style="86"/>
    <col min="769" max="769" width="25.85546875" style="86" customWidth="1"/>
    <col min="770" max="770" width="50.140625" style="86" customWidth="1"/>
    <col min="771" max="772" width="6.28515625" style="86" customWidth="1"/>
    <col min="773" max="778" width="5.5703125" style="86" customWidth="1"/>
    <col min="779" max="779" width="9" style="86" customWidth="1"/>
    <col min="780" max="1024" width="9.140625" style="86"/>
    <col min="1025" max="1025" width="25.85546875" style="86" customWidth="1"/>
    <col min="1026" max="1026" width="50.140625" style="86" customWidth="1"/>
    <col min="1027" max="1028" width="6.28515625" style="86" customWidth="1"/>
    <col min="1029" max="1034" width="5.5703125" style="86" customWidth="1"/>
    <col min="1035" max="1035" width="9" style="86" customWidth="1"/>
    <col min="1036" max="1280" width="9.140625" style="86"/>
    <col min="1281" max="1281" width="25.85546875" style="86" customWidth="1"/>
    <col min="1282" max="1282" width="50.140625" style="86" customWidth="1"/>
    <col min="1283" max="1284" width="6.28515625" style="86" customWidth="1"/>
    <col min="1285" max="1290" width="5.5703125" style="86" customWidth="1"/>
    <col min="1291" max="1291" width="9" style="86" customWidth="1"/>
    <col min="1292" max="1536" width="9.140625" style="86"/>
    <col min="1537" max="1537" width="25.85546875" style="86" customWidth="1"/>
    <col min="1538" max="1538" width="50.140625" style="86" customWidth="1"/>
    <col min="1539" max="1540" width="6.28515625" style="86" customWidth="1"/>
    <col min="1541" max="1546" width="5.5703125" style="86" customWidth="1"/>
    <col min="1547" max="1547" width="9" style="86" customWidth="1"/>
    <col min="1548" max="1792" width="9.140625" style="86"/>
    <col min="1793" max="1793" width="25.85546875" style="86" customWidth="1"/>
    <col min="1794" max="1794" width="50.140625" style="86" customWidth="1"/>
    <col min="1795" max="1796" width="6.28515625" style="86" customWidth="1"/>
    <col min="1797" max="1802" width="5.5703125" style="86" customWidth="1"/>
    <col min="1803" max="1803" width="9" style="86" customWidth="1"/>
    <col min="1804" max="2048" width="9.140625" style="86"/>
    <col min="2049" max="2049" width="25.85546875" style="86" customWidth="1"/>
    <col min="2050" max="2050" width="50.140625" style="86" customWidth="1"/>
    <col min="2051" max="2052" width="6.28515625" style="86" customWidth="1"/>
    <col min="2053" max="2058" width="5.5703125" style="86" customWidth="1"/>
    <col min="2059" max="2059" width="9" style="86" customWidth="1"/>
    <col min="2060" max="2304" width="9.140625" style="86"/>
    <col min="2305" max="2305" width="25.85546875" style="86" customWidth="1"/>
    <col min="2306" max="2306" width="50.140625" style="86" customWidth="1"/>
    <col min="2307" max="2308" width="6.28515625" style="86" customWidth="1"/>
    <col min="2309" max="2314" width="5.5703125" style="86" customWidth="1"/>
    <col min="2315" max="2315" width="9" style="86" customWidth="1"/>
    <col min="2316" max="2560" width="9.140625" style="86"/>
    <col min="2561" max="2561" width="25.85546875" style="86" customWidth="1"/>
    <col min="2562" max="2562" width="50.140625" style="86" customWidth="1"/>
    <col min="2563" max="2564" width="6.28515625" style="86" customWidth="1"/>
    <col min="2565" max="2570" width="5.5703125" style="86" customWidth="1"/>
    <col min="2571" max="2571" width="9" style="86" customWidth="1"/>
    <col min="2572" max="2816" width="9.140625" style="86"/>
    <col min="2817" max="2817" width="25.85546875" style="86" customWidth="1"/>
    <col min="2818" max="2818" width="50.140625" style="86" customWidth="1"/>
    <col min="2819" max="2820" width="6.28515625" style="86" customWidth="1"/>
    <col min="2821" max="2826" width="5.5703125" style="86" customWidth="1"/>
    <col min="2827" max="2827" width="9" style="86" customWidth="1"/>
    <col min="2828" max="3072" width="9.140625" style="86"/>
    <col min="3073" max="3073" width="25.85546875" style="86" customWidth="1"/>
    <col min="3074" max="3074" width="50.140625" style="86" customWidth="1"/>
    <col min="3075" max="3076" width="6.28515625" style="86" customWidth="1"/>
    <col min="3077" max="3082" width="5.5703125" style="86" customWidth="1"/>
    <col min="3083" max="3083" width="9" style="86" customWidth="1"/>
    <col min="3084" max="3328" width="9.140625" style="86"/>
    <col min="3329" max="3329" width="25.85546875" style="86" customWidth="1"/>
    <col min="3330" max="3330" width="50.140625" style="86" customWidth="1"/>
    <col min="3331" max="3332" width="6.28515625" style="86" customWidth="1"/>
    <col min="3333" max="3338" width="5.5703125" style="86" customWidth="1"/>
    <col min="3339" max="3339" width="9" style="86" customWidth="1"/>
    <col min="3340" max="3584" width="9.140625" style="86"/>
    <col min="3585" max="3585" width="25.85546875" style="86" customWidth="1"/>
    <col min="3586" max="3586" width="50.140625" style="86" customWidth="1"/>
    <col min="3587" max="3588" width="6.28515625" style="86" customWidth="1"/>
    <col min="3589" max="3594" width="5.5703125" style="86" customWidth="1"/>
    <col min="3595" max="3595" width="9" style="86" customWidth="1"/>
    <col min="3596" max="3840" width="9.140625" style="86"/>
    <col min="3841" max="3841" width="25.85546875" style="86" customWidth="1"/>
    <col min="3842" max="3842" width="50.140625" style="86" customWidth="1"/>
    <col min="3843" max="3844" width="6.28515625" style="86" customWidth="1"/>
    <col min="3845" max="3850" width="5.5703125" style="86" customWidth="1"/>
    <col min="3851" max="3851" width="9" style="86" customWidth="1"/>
    <col min="3852" max="4096" width="9.140625" style="86"/>
    <col min="4097" max="4097" width="25.85546875" style="86" customWidth="1"/>
    <col min="4098" max="4098" width="50.140625" style="86" customWidth="1"/>
    <col min="4099" max="4100" width="6.28515625" style="86" customWidth="1"/>
    <col min="4101" max="4106" width="5.5703125" style="86" customWidth="1"/>
    <col min="4107" max="4107" width="9" style="86" customWidth="1"/>
    <col min="4108" max="4352" width="9.140625" style="86"/>
    <col min="4353" max="4353" width="25.85546875" style="86" customWidth="1"/>
    <col min="4354" max="4354" width="50.140625" style="86" customWidth="1"/>
    <col min="4355" max="4356" width="6.28515625" style="86" customWidth="1"/>
    <col min="4357" max="4362" width="5.5703125" style="86" customWidth="1"/>
    <col min="4363" max="4363" width="9" style="86" customWidth="1"/>
    <col min="4364" max="4608" width="9.140625" style="86"/>
    <col min="4609" max="4609" width="25.85546875" style="86" customWidth="1"/>
    <col min="4610" max="4610" width="50.140625" style="86" customWidth="1"/>
    <col min="4611" max="4612" width="6.28515625" style="86" customWidth="1"/>
    <col min="4613" max="4618" width="5.5703125" style="86" customWidth="1"/>
    <col min="4619" max="4619" width="9" style="86" customWidth="1"/>
    <col min="4620" max="4864" width="9.140625" style="86"/>
    <col min="4865" max="4865" width="25.85546875" style="86" customWidth="1"/>
    <col min="4866" max="4866" width="50.140625" style="86" customWidth="1"/>
    <col min="4867" max="4868" width="6.28515625" style="86" customWidth="1"/>
    <col min="4869" max="4874" width="5.5703125" style="86" customWidth="1"/>
    <col min="4875" max="4875" width="9" style="86" customWidth="1"/>
    <col min="4876" max="5120" width="9.140625" style="86"/>
    <col min="5121" max="5121" width="25.85546875" style="86" customWidth="1"/>
    <col min="5122" max="5122" width="50.140625" style="86" customWidth="1"/>
    <col min="5123" max="5124" width="6.28515625" style="86" customWidth="1"/>
    <col min="5125" max="5130" width="5.5703125" style="86" customWidth="1"/>
    <col min="5131" max="5131" width="9" style="86" customWidth="1"/>
    <col min="5132" max="5376" width="9.140625" style="86"/>
    <col min="5377" max="5377" width="25.85546875" style="86" customWidth="1"/>
    <col min="5378" max="5378" width="50.140625" style="86" customWidth="1"/>
    <col min="5379" max="5380" width="6.28515625" style="86" customWidth="1"/>
    <col min="5381" max="5386" width="5.5703125" style="86" customWidth="1"/>
    <col min="5387" max="5387" width="9" style="86" customWidth="1"/>
    <col min="5388" max="5632" width="9.140625" style="86"/>
    <col min="5633" max="5633" width="25.85546875" style="86" customWidth="1"/>
    <col min="5634" max="5634" width="50.140625" style="86" customWidth="1"/>
    <col min="5635" max="5636" width="6.28515625" style="86" customWidth="1"/>
    <col min="5637" max="5642" width="5.5703125" style="86" customWidth="1"/>
    <col min="5643" max="5643" width="9" style="86" customWidth="1"/>
    <col min="5644" max="5888" width="9.140625" style="86"/>
    <col min="5889" max="5889" width="25.85546875" style="86" customWidth="1"/>
    <col min="5890" max="5890" width="50.140625" style="86" customWidth="1"/>
    <col min="5891" max="5892" width="6.28515625" style="86" customWidth="1"/>
    <col min="5893" max="5898" width="5.5703125" style="86" customWidth="1"/>
    <col min="5899" max="5899" width="9" style="86" customWidth="1"/>
    <col min="5900" max="6144" width="9.140625" style="86"/>
    <col min="6145" max="6145" width="25.85546875" style="86" customWidth="1"/>
    <col min="6146" max="6146" width="50.140625" style="86" customWidth="1"/>
    <col min="6147" max="6148" width="6.28515625" style="86" customWidth="1"/>
    <col min="6149" max="6154" width="5.5703125" style="86" customWidth="1"/>
    <col min="6155" max="6155" width="9" style="86" customWidth="1"/>
    <col min="6156" max="6400" width="9.140625" style="86"/>
    <col min="6401" max="6401" width="25.85546875" style="86" customWidth="1"/>
    <col min="6402" max="6402" width="50.140625" style="86" customWidth="1"/>
    <col min="6403" max="6404" width="6.28515625" style="86" customWidth="1"/>
    <col min="6405" max="6410" width="5.5703125" style="86" customWidth="1"/>
    <col min="6411" max="6411" width="9" style="86" customWidth="1"/>
    <col min="6412" max="6656" width="9.140625" style="86"/>
    <col min="6657" max="6657" width="25.85546875" style="86" customWidth="1"/>
    <col min="6658" max="6658" width="50.140625" style="86" customWidth="1"/>
    <col min="6659" max="6660" width="6.28515625" style="86" customWidth="1"/>
    <col min="6661" max="6666" width="5.5703125" style="86" customWidth="1"/>
    <col min="6667" max="6667" width="9" style="86" customWidth="1"/>
    <col min="6668" max="6912" width="9.140625" style="86"/>
    <col min="6913" max="6913" width="25.85546875" style="86" customWidth="1"/>
    <col min="6914" max="6914" width="50.140625" style="86" customWidth="1"/>
    <col min="6915" max="6916" width="6.28515625" style="86" customWidth="1"/>
    <col min="6917" max="6922" width="5.5703125" style="86" customWidth="1"/>
    <col min="6923" max="6923" width="9" style="86" customWidth="1"/>
    <col min="6924" max="7168" width="9.140625" style="86"/>
    <col min="7169" max="7169" width="25.85546875" style="86" customWidth="1"/>
    <col min="7170" max="7170" width="50.140625" style="86" customWidth="1"/>
    <col min="7171" max="7172" width="6.28515625" style="86" customWidth="1"/>
    <col min="7173" max="7178" width="5.5703125" style="86" customWidth="1"/>
    <col min="7179" max="7179" width="9" style="86" customWidth="1"/>
    <col min="7180" max="7424" width="9.140625" style="86"/>
    <col min="7425" max="7425" width="25.85546875" style="86" customWidth="1"/>
    <col min="7426" max="7426" width="50.140625" style="86" customWidth="1"/>
    <col min="7427" max="7428" width="6.28515625" style="86" customWidth="1"/>
    <col min="7429" max="7434" width="5.5703125" style="86" customWidth="1"/>
    <col min="7435" max="7435" width="9" style="86" customWidth="1"/>
    <col min="7436" max="7680" width="9.140625" style="86"/>
    <col min="7681" max="7681" width="25.85546875" style="86" customWidth="1"/>
    <col min="7682" max="7682" width="50.140625" style="86" customWidth="1"/>
    <col min="7683" max="7684" width="6.28515625" style="86" customWidth="1"/>
    <col min="7685" max="7690" width="5.5703125" style="86" customWidth="1"/>
    <col min="7691" max="7691" width="9" style="86" customWidth="1"/>
    <col min="7692" max="7936" width="9.140625" style="86"/>
    <col min="7937" max="7937" width="25.85546875" style="86" customWidth="1"/>
    <col min="7938" max="7938" width="50.140625" style="86" customWidth="1"/>
    <col min="7939" max="7940" width="6.28515625" style="86" customWidth="1"/>
    <col min="7941" max="7946" width="5.5703125" style="86" customWidth="1"/>
    <col min="7947" max="7947" width="9" style="86" customWidth="1"/>
    <col min="7948" max="8192" width="9.140625" style="86"/>
    <col min="8193" max="8193" width="25.85546875" style="86" customWidth="1"/>
    <col min="8194" max="8194" width="50.140625" style="86" customWidth="1"/>
    <col min="8195" max="8196" width="6.28515625" style="86" customWidth="1"/>
    <col min="8197" max="8202" width="5.5703125" style="86" customWidth="1"/>
    <col min="8203" max="8203" width="9" style="86" customWidth="1"/>
    <col min="8204" max="8448" width="9.140625" style="86"/>
    <col min="8449" max="8449" width="25.85546875" style="86" customWidth="1"/>
    <col min="8450" max="8450" width="50.140625" style="86" customWidth="1"/>
    <col min="8451" max="8452" width="6.28515625" style="86" customWidth="1"/>
    <col min="8453" max="8458" width="5.5703125" style="86" customWidth="1"/>
    <col min="8459" max="8459" width="9" style="86" customWidth="1"/>
    <col min="8460" max="8704" width="9.140625" style="86"/>
    <col min="8705" max="8705" width="25.85546875" style="86" customWidth="1"/>
    <col min="8706" max="8706" width="50.140625" style="86" customWidth="1"/>
    <col min="8707" max="8708" width="6.28515625" style="86" customWidth="1"/>
    <col min="8709" max="8714" width="5.5703125" style="86" customWidth="1"/>
    <col min="8715" max="8715" width="9" style="86" customWidth="1"/>
    <col min="8716" max="8960" width="9.140625" style="86"/>
    <col min="8961" max="8961" width="25.85546875" style="86" customWidth="1"/>
    <col min="8962" max="8962" width="50.140625" style="86" customWidth="1"/>
    <col min="8963" max="8964" width="6.28515625" style="86" customWidth="1"/>
    <col min="8965" max="8970" width="5.5703125" style="86" customWidth="1"/>
    <col min="8971" max="8971" width="9" style="86" customWidth="1"/>
    <col min="8972" max="9216" width="9.140625" style="86"/>
    <col min="9217" max="9217" width="25.85546875" style="86" customWidth="1"/>
    <col min="9218" max="9218" width="50.140625" style="86" customWidth="1"/>
    <col min="9219" max="9220" width="6.28515625" style="86" customWidth="1"/>
    <col min="9221" max="9226" width="5.5703125" style="86" customWidth="1"/>
    <col min="9227" max="9227" width="9" style="86" customWidth="1"/>
    <col min="9228" max="9472" width="9.140625" style="86"/>
    <col min="9473" max="9473" width="25.85546875" style="86" customWidth="1"/>
    <col min="9474" max="9474" width="50.140625" style="86" customWidth="1"/>
    <col min="9475" max="9476" width="6.28515625" style="86" customWidth="1"/>
    <col min="9477" max="9482" width="5.5703125" style="86" customWidth="1"/>
    <col min="9483" max="9483" width="9" style="86" customWidth="1"/>
    <col min="9484" max="9728" width="9.140625" style="86"/>
    <col min="9729" max="9729" width="25.85546875" style="86" customWidth="1"/>
    <col min="9730" max="9730" width="50.140625" style="86" customWidth="1"/>
    <col min="9731" max="9732" width="6.28515625" style="86" customWidth="1"/>
    <col min="9733" max="9738" width="5.5703125" style="86" customWidth="1"/>
    <col min="9739" max="9739" width="9" style="86" customWidth="1"/>
    <col min="9740" max="9984" width="9.140625" style="86"/>
    <col min="9985" max="9985" width="25.85546875" style="86" customWidth="1"/>
    <col min="9986" max="9986" width="50.140625" style="86" customWidth="1"/>
    <col min="9987" max="9988" width="6.28515625" style="86" customWidth="1"/>
    <col min="9989" max="9994" width="5.5703125" style="86" customWidth="1"/>
    <col min="9995" max="9995" width="9" style="86" customWidth="1"/>
    <col min="9996" max="10240" width="9.140625" style="86"/>
    <col min="10241" max="10241" width="25.85546875" style="86" customWidth="1"/>
    <col min="10242" max="10242" width="50.140625" style="86" customWidth="1"/>
    <col min="10243" max="10244" width="6.28515625" style="86" customWidth="1"/>
    <col min="10245" max="10250" width="5.5703125" style="86" customWidth="1"/>
    <col min="10251" max="10251" width="9" style="86" customWidth="1"/>
    <col min="10252" max="10496" width="9.140625" style="86"/>
    <col min="10497" max="10497" width="25.85546875" style="86" customWidth="1"/>
    <col min="10498" max="10498" width="50.140625" style="86" customWidth="1"/>
    <col min="10499" max="10500" width="6.28515625" style="86" customWidth="1"/>
    <col min="10501" max="10506" width="5.5703125" style="86" customWidth="1"/>
    <col min="10507" max="10507" width="9" style="86" customWidth="1"/>
    <col min="10508" max="10752" width="9.140625" style="86"/>
    <col min="10753" max="10753" width="25.85546875" style="86" customWidth="1"/>
    <col min="10754" max="10754" width="50.140625" style="86" customWidth="1"/>
    <col min="10755" max="10756" width="6.28515625" style="86" customWidth="1"/>
    <col min="10757" max="10762" width="5.5703125" style="86" customWidth="1"/>
    <col min="10763" max="10763" width="9" style="86" customWidth="1"/>
    <col min="10764" max="11008" width="9.140625" style="86"/>
    <col min="11009" max="11009" width="25.85546875" style="86" customWidth="1"/>
    <col min="11010" max="11010" width="50.140625" style="86" customWidth="1"/>
    <col min="11011" max="11012" width="6.28515625" style="86" customWidth="1"/>
    <col min="11013" max="11018" width="5.5703125" style="86" customWidth="1"/>
    <col min="11019" max="11019" width="9" style="86" customWidth="1"/>
    <col min="11020" max="11264" width="9.140625" style="86"/>
    <col min="11265" max="11265" width="25.85546875" style="86" customWidth="1"/>
    <col min="11266" max="11266" width="50.140625" style="86" customWidth="1"/>
    <col min="11267" max="11268" width="6.28515625" style="86" customWidth="1"/>
    <col min="11269" max="11274" width="5.5703125" style="86" customWidth="1"/>
    <col min="11275" max="11275" width="9" style="86" customWidth="1"/>
    <col min="11276" max="11520" width="9.140625" style="86"/>
    <col min="11521" max="11521" width="25.85546875" style="86" customWidth="1"/>
    <col min="11522" max="11522" width="50.140625" style="86" customWidth="1"/>
    <col min="11523" max="11524" width="6.28515625" style="86" customWidth="1"/>
    <col min="11525" max="11530" width="5.5703125" style="86" customWidth="1"/>
    <col min="11531" max="11531" width="9" style="86" customWidth="1"/>
    <col min="11532" max="11776" width="9.140625" style="86"/>
    <col min="11777" max="11777" width="25.85546875" style="86" customWidth="1"/>
    <col min="11778" max="11778" width="50.140625" style="86" customWidth="1"/>
    <col min="11779" max="11780" width="6.28515625" style="86" customWidth="1"/>
    <col min="11781" max="11786" width="5.5703125" style="86" customWidth="1"/>
    <col min="11787" max="11787" width="9" style="86" customWidth="1"/>
    <col min="11788" max="12032" width="9.140625" style="86"/>
    <col min="12033" max="12033" width="25.85546875" style="86" customWidth="1"/>
    <col min="12034" max="12034" width="50.140625" style="86" customWidth="1"/>
    <col min="12035" max="12036" width="6.28515625" style="86" customWidth="1"/>
    <col min="12037" max="12042" width="5.5703125" style="86" customWidth="1"/>
    <col min="12043" max="12043" width="9" style="86" customWidth="1"/>
    <col min="12044" max="12288" width="9.140625" style="86"/>
    <col min="12289" max="12289" width="25.85546875" style="86" customWidth="1"/>
    <col min="12290" max="12290" width="50.140625" style="86" customWidth="1"/>
    <col min="12291" max="12292" width="6.28515625" style="86" customWidth="1"/>
    <col min="12293" max="12298" width="5.5703125" style="86" customWidth="1"/>
    <col min="12299" max="12299" width="9" style="86" customWidth="1"/>
    <col min="12300" max="12544" width="9.140625" style="86"/>
    <col min="12545" max="12545" width="25.85546875" style="86" customWidth="1"/>
    <col min="12546" max="12546" width="50.140625" style="86" customWidth="1"/>
    <col min="12547" max="12548" width="6.28515625" style="86" customWidth="1"/>
    <col min="12549" max="12554" width="5.5703125" style="86" customWidth="1"/>
    <col min="12555" max="12555" width="9" style="86" customWidth="1"/>
    <col min="12556" max="12800" width="9.140625" style="86"/>
    <col min="12801" max="12801" width="25.85546875" style="86" customWidth="1"/>
    <col min="12802" max="12802" width="50.140625" style="86" customWidth="1"/>
    <col min="12803" max="12804" width="6.28515625" style="86" customWidth="1"/>
    <col min="12805" max="12810" width="5.5703125" style="86" customWidth="1"/>
    <col min="12811" max="12811" width="9" style="86" customWidth="1"/>
    <col min="12812" max="13056" width="9.140625" style="86"/>
    <col min="13057" max="13057" width="25.85546875" style="86" customWidth="1"/>
    <col min="13058" max="13058" width="50.140625" style="86" customWidth="1"/>
    <col min="13059" max="13060" width="6.28515625" style="86" customWidth="1"/>
    <col min="13061" max="13066" width="5.5703125" style="86" customWidth="1"/>
    <col min="13067" max="13067" width="9" style="86" customWidth="1"/>
    <col min="13068" max="13312" width="9.140625" style="86"/>
    <col min="13313" max="13313" width="25.85546875" style="86" customWidth="1"/>
    <col min="13314" max="13314" width="50.140625" style="86" customWidth="1"/>
    <col min="13315" max="13316" width="6.28515625" style="86" customWidth="1"/>
    <col min="13317" max="13322" width="5.5703125" style="86" customWidth="1"/>
    <col min="13323" max="13323" width="9" style="86" customWidth="1"/>
    <col min="13324" max="13568" width="9.140625" style="86"/>
    <col min="13569" max="13569" width="25.85546875" style="86" customWidth="1"/>
    <col min="13570" max="13570" width="50.140625" style="86" customWidth="1"/>
    <col min="13571" max="13572" width="6.28515625" style="86" customWidth="1"/>
    <col min="13573" max="13578" width="5.5703125" style="86" customWidth="1"/>
    <col min="13579" max="13579" width="9" style="86" customWidth="1"/>
    <col min="13580" max="13824" width="9.140625" style="86"/>
    <col min="13825" max="13825" width="25.85546875" style="86" customWidth="1"/>
    <col min="13826" max="13826" width="50.140625" style="86" customWidth="1"/>
    <col min="13827" max="13828" width="6.28515625" style="86" customWidth="1"/>
    <col min="13829" max="13834" width="5.5703125" style="86" customWidth="1"/>
    <col min="13835" max="13835" width="9" style="86" customWidth="1"/>
    <col min="13836" max="14080" width="9.140625" style="86"/>
    <col min="14081" max="14081" width="25.85546875" style="86" customWidth="1"/>
    <col min="14082" max="14082" width="50.140625" style="86" customWidth="1"/>
    <col min="14083" max="14084" width="6.28515625" style="86" customWidth="1"/>
    <col min="14085" max="14090" width="5.5703125" style="86" customWidth="1"/>
    <col min="14091" max="14091" width="9" style="86" customWidth="1"/>
    <col min="14092" max="14336" width="9.140625" style="86"/>
    <col min="14337" max="14337" width="25.85546875" style="86" customWidth="1"/>
    <col min="14338" max="14338" width="50.140625" style="86" customWidth="1"/>
    <col min="14339" max="14340" width="6.28515625" style="86" customWidth="1"/>
    <col min="14341" max="14346" width="5.5703125" style="86" customWidth="1"/>
    <col min="14347" max="14347" width="9" style="86" customWidth="1"/>
    <col min="14348" max="14592" width="9.140625" style="86"/>
    <col min="14593" max="14593" width="25.85546875" style="86" customWidth="1"/>
    <col min="14594" max="14594" width="50.140625" style="86" customWidth="1"/>
    <col min="14595" max="14596" width="6.28515625" style="86" customWidth="1"/>
    <col min="14597" max="14602" width="5.5703125" style="86" customWidth="1"/>
    <col min="14603" max="14603" width="9" style="86" customWidth="1"/>
    <col min="14604" max="14848" width="9.140625" style="86"/>
    <col min="14849" max="14849" width="25.85546875" style="86" customWidth="1"/>
    <col min="14850" max="14850" width="50.140625" style="86" customWidth="1"/>
    <col min="14851" max="14852" width="6.28515625" style="86" customWidth="1"/>
    <col min="14853" max="14858" width="5.5703125" style="86" customWidth="1"/>
    <col min="14859" max="14859" width="9" style="86" customWidth="1"/>
    <col min="14860" max="15104" width="9.140625" style="86"/>
    <col min="15105" max="15105" width="25.85546875" style="86" customWidth="1"/>
    <col min="15106" max="15106" width="50.140625" style="86" customWidth="1"/>
    <col min="15107" max="15108" width="6.28515625" style="86" customWidth="1"/>
    <col min="15109" max="15114" width="5.5703125" style="86" customWidth="1"/>
    <col min="15115" max="15115" width="9" style="86" customWidth="1"/>
    <col min="15116" max="15360" width="9.140625" style="86"/>
    <col min="15361" max="15361" width="25.85546875" style="86" customWidth="1"/>
    <col min="15362" max="15362" width="50.140625" style="86" customWidth="1"/>
    <col min="15363" max="15364" width="6.28515625" style="86" customWidth="1"/>
    <col min="15365" max="15370" width="5.5703125" style="86" customWidth="1"/>
    <col min="15371" max="15371" width="9" style="86" customWidth="1"/>
    <col min="15372" max="15616" width="9.140625" style="86"/>
    <col min="15617" max="15617" width="25.85546875" style="86" customWidth="1"/>
    <col min="15618" max="15618" width="50.140625" style="86" customWidth="1"/>
    <col min="15619" max="15620" width="6.28515625" style="86" customWidth="1"/>
    <col min="15621" max="15626" width="5.5703125" style="86" customWidth="1"/>
    <col min="15627" max="15627" width="9" style="86" customWidth="1"/>
    <col min="15628" max="15872" width="9.140625" style="86"/>
    <col min="15873" max="15873" width="25.85546875" style="86" customWidth="1"/>
    <col min="15874" max="15874" width="50.140625" style="86" customWidth="1"/>
    <col min="15875" max="15876" width="6.28515625" style="86" customWidth="1"/>
    <col min="15877" max="15882" width="5.5703125" style="86" customWidth="1"/>
    <col min="15883" max="15883" width="9" style="86" customWidth="1"/>
    <col min="15884" max="16128" width="9.140625" style="86"/>
    <col min="16129" max="16129" width="25.85546875" style="86" customWidth="1"/>
    <col min="16130" max="16130" width="50.140625" style="86" customWidth="1"/>
    <col min="16131" max="16132" width="6.28515625" style="86" customWidth="1"/>
    <col min="16133" max="16138" width="5.5703125" style="86" customWidth="1"/>
    <col min="16139" max="16139" width="9" style="86" customWidth="1"/>
    <col min="16140" max="16384" width="9.140625" style="86"/>
  </cols>
  <sheetData>
    <row r="1" spans="1:10" ht="22.5" customHeight="1">
      <c r="B1" s="954" t="s">
        <v>1667</v>
      </c>
      <c r="C1" s="954"/>
      <c r="D1" s="954"/>
      <c r="E1" s="954"/>
      <c r="F1" s="954"/>
      <c r="G1" s="954"/>
      <c r="H1" s="954"/>
      <c r="I1" s="954"/>
      <c r="J1" s="954"/>
    </row>
    <row r="2" spans="1:10" ht="16.5" thickBot="1">
      <c r="A2" s="961"/>
      <c r="B2" s="961"/>
      <c r="C2" s="961"/>
      <c r="D2" s="961"/>
      <c r="E2" s="961"/>
      <c r="F2" s="961"/>
      <c r="G2" s="961"/>
      <c r="H2" s="955">
        <f ca="1">TODAY()</f>
        <v>42432</v>
      </c>
      <c r="I2" s="955"/>
      <c r="J2" s="955"/>
    </row>
    <row r="3" spans="1:10" ht="66.75" customHeight="1" thickBot="1">
      <c r="A3" s="87" t="s">
        <v>1668</v>
      </c>
      <c r="B3" s="88" t="s">
        <v>1669</v>
      </c>
      <c r="C3" s="89" t="s">
        <v>1584</v>
      </c>
      <c r="D3" s="89" t="s">
        <v>1670</v>
      </c>
      <c r="E3" s="89" t="s">
        <v>1671</v>
      </c>
      <c r="F3" s="89" t="s">
        <v>1672</v>
      </c>
      <c r="G3" s="89" t="s">
        <v>1673</v>
      </c>
      <c r="H3" s="89" t="s">
        <v>1674</v>
      </c>
      <c r="I3" s="89" t="s">
        <v>1675</v>
      </c>
      <c r="J3" s="90" t="s">
        <v>1676</v>
      </c>
    </row>
    <row r="4" spans="1:10" ht="29.25" customHeight="1">
      <c r="A4" s="91" t="s">
        <v>1677</v>
      </c>
      <c r="B4" s="92" t="s">
        <v>1720</v>
      </c>
      <c r="C4" s="93">
        <f t="shared" ref="C4:C14" si="0">SUM(D4:J4)</f>
        <v>7</v>
      </c>
      <c r="D4" s="94">
        <v>1</v>
      </c>
      <c r="E4" s="94">
        <v>1</v>
      </c>
      <c r="F4" s="94">
        <v>1</v>
      </c>
      <c r="G4" s="94">
        <v>1</v>
      </c>
      <c r="H4" s="94">
        <v>1</v>
      </c>
      <c r="I4" s="94">
        <v>1</v>
      </c>
      <c r="J4" s="95">
        <v>1</v>
      </c>
    </row>
    <row r="5" spans="1:10" ht="37.5" customHeight="1">
      <c r="A5" s="96" t="s">
        <v>1678</v>
      </c>
      <c r="B5" s="97" t="s">
        <v>1679</v>
      </c>
      <c r="C5" s="98">
        <f t="shared" si="0"/>
        <v>5</v>
      </c>
      <c r="D5" s="99">
        <v>1</v>
      </c>
      <c r="E5" s="99">
        <v>1</v>
      </c>
      <c r="F5" s="99">
        <v>1</v>
      </c>
      <c r="G5" s="99"/>
      <c r="H5" s="99"/>
      <c r="I5" s="99">
        <v>1</v>
      </c>
      <c r="J5" s="100">
        <v>1</v>
      </c>
    </row>
    <row r="6" spans="1:10" ht="42" customHeight="1">
      <c r="A6" s="96" t="s">
        <v>1680</v>
      </c>
      <c r="B6" s="97" t="s">
        <v>1681</v>
      </c>
      <c r="C6" s="98">
        <f t="shared" si="0"/>
        <v>1</v>
      </c>
      <c r="D6" s="99">
        <v>1</v>
      </c>
      <c r="E6" s="99"/>
      <c r="F6" s="99"/>
      <c r="G6" s="99"/>
      <c r="H6" s="99"/>
      <c r="I6" s="99"/>
      <c r="J6" s="100"/>
    </row>
    <row r="7" spans="1:10" ht="22.5" customHeight="1">
      <c r="A7" s="956" t="s">
        <v>1682</v>
      </c>
      <c r="B7" s="97" t="s">
        <v>1683</v>
      </c>
      <c r="C7" s="98">
        <f t="shared" si="0"/>
        <v>1</v>
      </c>
      <c r="D7" s="99">
        <v>1</v>
      </c>
      <c r="E7" s="99"/>
      <c r="F7" s="99"/>
      <c r="G7" s="99"/>
      <c r="H7" s="99"/>
      <c r="I7" s="99"/>
      <c r="J7" s="100"/>
    </row>
    <row r="8" spans="1:10" ht="22.5" customHeight="1">
      <c r="A8" s="956"/>
      <c r="B8" s="97" t="s">
        <v>1684</v>
      </c>
      <c r="C8" s="98">
        <f t="shared" si="0"/>
        <v>7</v>
      </c>
      <c r="D8" s="99">
        <v>1</v>
      </c>
      <c r="E8" s="99">
        <v>1</v>
      </c>
      <c r="F8" s="99">
        <v>1</v>
      </c>
      <c r="G8" s="99">
        <v>1</v>
      </c>
      <c r="H8" s="99">
        <v>1</v>
      </c>
      <c r="I8" s="99">
        <v>1</v>
      </c>
      <c r="J8" s="100">
        <v>1</v>
      </c>
    </row>
    <row r="9" spans="1:10" ht="29.25" customHeight="1">
      <c r="A9" s="956" t="s">
        <v>1685</v>
      </c>
      <c r="B9" s="97" t="s">
        <v>1686</v>
      </c>
      <c r="C9" s="98">
        <f t="shared" si="0"/>
        <v>1</v>
      </c>
      <c r="D9" s="99">
        <v>1</v>
      </c>
      <c r="E9" s="99"/>
      <c r="F9" s="99"/>
      <c r="G9" s="99"/>
      <c r="H9" s="99"/>
      <c r="I9" s="99"/>
      <c r="J9" s="100"/>
    </row>
    <row r="10" spans="1:10" ht="29.25" customHeight="1" thickBot="1">
      <c r="A10" s="957"/>
      <c r="B10" s="101" t="s">
        <v>1687</v>
      </c>
      <c r="C10" s="102">
        <f t="shared" si="0"/>
        <v>1</v>
      </c>
      <c r="D10" s="103">
        <v>1</v>
      </c>
      <c r="E10" s="103"/>
      <c r="F10" s="103"/>
      <c r="G10" s="103"/>
      <c r="H10" s="103"/>
      <c r="I10" s="103"/>
      <c r="J10" s="104"/>
    </row>
    <row r="11" spans="1:10" ht="17.25" customHeight="1">
      <c r="A11" s="958" t="s">
        <v>1688</v>
      </c>
      <c r="B11" s="168" t="s">
        <v>1721</v>
      </c>
      <c r="C11" s="105">
        <f t="shared" si="0"/>
        <v>19</v>
      </c>
      <c r="D11" s="106">
        <f>SUM(KUR_OK_İLÇE_BAZ_!E12:E24)</f>
        <v>13</v>
      </c>
      <c r="E11" s="106">
        <f>SUM(KUR_OK_İLÇE_BAZ_!E291)</f>
        <v>1</v>
      </c>
      <c r="F11" s="106">
        <v>1</v>
      </c>
      <c r="G11" s="106">
        <v>1</v>
      </c>
      <c r="H11" s="106">
        <v>1</v>
      </c>
      <c r="I11" s="106">
        <v>1</v>
      </c>
      <c r="J11" s="107">
        <v>1</v>
      </c>
    </row>
    <row r="12" spans="1:10" ht="17.25" customHeight="1">
      <c r="A12" s="959"/>
      <c r="B12" s="169" t="s">
        <v>1689</v>
      </c>
      <c r="C12" s="108">
        <f t="shared" si="0"/>
        <v>3</v>
      </c>
      <c r="D12" s="109">
        <f>SUM(KUR_OK_İLÇE_BAZ_!E25:E27)</f>
        <v>3</v>
      </c>
      <c r="E12" s="109"/>
      <c r="F12" s="109"/>
      <c r="G12" s="109"/>
      <c r="H12" s="109"/>
      <c r="I12" s="109"/>
      <c r="J12" s="110"/>
    </row>
    <row r="13" spans="1:10" ht="18" customHeight="1">
      <c r="A13" s="959"/>
      <c r="B13" s="170" t="s">
        <v>1690</v>
      </c>
      <c r="C13" s="111">
        <f t="shared" si="0"/>
        <v>224</v>
      </c>
      <c r="D13" s="112">
        <f>SUM(KUR_OK_İLÇE_BAZ_!E29:E70,KUR_OK_İLÇE_BAZ_!E72:E153)</f>
        <v>124</v>
      </c>
      <c r="E13" s="112">
        <f>SUM(KUR_OK_İLÇE_BAZ_!E292,KUR_OK_İLÇE_BAZ_!E294:E297)</f>
        <v>5</v>
      </c>
      <c r="F13" s="112">
        <f>SUM(KUR_OK_İLÇE_BAZ_!E339,KUR_OK_İLÇE_BAZ_!E351)</f>
        <v>35</v>
      </c>
      <c r="G13" s="112">
        <f>SUM(KUR_OK_İLÇE_BAZ_!E385,KUR_OK_İLÇE_BAZ_!E400)</f>
        <v>18</v>
      </c>
      <c r="H13" s="112">
        <f>SUM(KUR_OK_İLÇE_BAZ_!E428,KUR_OK_İLÇE_BAZ_!E439)</f>
        <v>13</v>
      </c>
      <c r="I13" s="112">
        <f>SUM(KUR_OK_İLÇE_BAZ_!E467,KUR_OK_İLÇE_BAZ_!E490)</f>
        <v>28</v>
      </c>
      <c r="J13" s="113">
        <f>SUM(KUR_OK_İLÇE_BAZ_!E525)</f>
        <v>1</v>
      </c>
    </row>
    <row r="14" spans="1:10" ht="18" customHeight="1">
      <c r="A14" s="959"/>
      <c r="B14" s="170" t="s">
        <v>1691</v>
      </c>
      <c r="C14" s="111">
        <f t="shared" si="0"/>
        <v>137</v>
      </c>
      <c r="D14" s="112">
        <f>SUM(KUR_OK_İLÇE_BAZ_!E192,KUR_OK_İLÇE_BAZ_!E236)</f>
        <v>80</v>
      </c>
      <c r="E14" s="112">
        <f>SUM(KUR_OK_İLÇE_BAZ_!E301,KUR_OK_İLÇE_BAZ_!E305)</f>
        <v>5</v>
      </c>
      <c r="F14" s="112">
        <f>SUM(KUR_OK_İLÇE_BAZ_!E363,KUR_OK_İLÇE_BAZ_!E370)</f>
        <v>17</v>
      </c>
      <c r="G14" s="112">
        <f>SUM(KUR_OK_İLÇE_BAZ_!E403,KUR_OK_İLÇE_BAZ_!E412)</f>
        <v>10</v>
      </c>
      <c r="H14" s="112">
        <f>SUM(KUR_OK_İLÇE_BAZ_!E443,KUR_OK_İLÇE_BAZ_!E450)</f>
        <v>9</v>
      </c>
      <c r="I14" s="112">
        <f>SUM(KUR_OK_İLÇE_BAZ_!E498,KUR_OK_İLÇE_BAZ_!E506)</f>
        <v>14</v>
      </c>
      <c r="J14" s="113">
        <f>SUM(KUR_OK_İLÇE_BAZ_!E528)</f>
        <v>2</v>
      </c>
    </row>
    <row r="15" spans="1:10" ht="18" customHeight="1" thickBot="1">
      <c r="A15" s="960"/>
      <c r="B15" s="171" t="s">
        <v>1692</v>
      </c>
      <c r="C15" s="172">
        <f>SUM(C11:C12,C13,C14)</f>
        <v>383</v>
      </c>
      <c r="D15" s="172">
        <f t="shared" ref="D15:J15" si="1">SUM(D11:D12,D13,D14)</f>
        <v>220</v>
      </c>
      <c r="E15" s="172">
        <f t="shared" si="1"/>
        <v>11</v>
      </c>
      <c r="F15" s="172">
        <f t="shared" si="1"/>
        <v>53</v>
      </c>
      <c r="G15" s="172">
        <f t="shared" si="1"/>
        <v>29</v>
      </c>
      <c r="H15" s="172">
        <f t="shared" si="1"/>
        <v>23</v>
      </c>
      <c r="I15" s="172">
        <f t="shared" si="1"/>
        <v>43</v>
      </c>
      <c r="J15" s="173">
        <f t="shared" si="1"/>
        <v>4</v>
      </c>
    </row>
    <row r="16" spans="1:10" ht="15.95" customHeight="1" thickBot="1">
      <c r="A16" s="942" t="s">
        <v>1693</v>
      </c>
      <c r="B16" s="165" t="s">
        <v>1694</v>
      </c>
      <c r="C16" s="114">
        <f>SUM(D16)</f>
        <v>2</v>
      </c>
      <c r="D16" s="115">
        <f>SUM(KUR_OK_İLÇE_BAZ_!E240,KUR_OK_İLÇE_BAZ_!E249)</f>
        <v>2</v>
      </c>
      <c r="E16" s="115"/>
      <c r="F16" s="115"/>
      <c r="G16" s="115"/>
      <c r="H16" s="115"/>
      <c r="I16" s="115"/>
      <c r="J16" s="116"/>
    </row>
    <row r="17" spans="1:10" ht="15.95" customHeight="1" thickBot="1">
      <c r="A17" s="943"/>
      <c r="B17" s="166" t="s">
        <v>1695</v>
      </c>
      <c r="C17" s="114">
        <f>SUM(D17)</f>
        <v>1</v>
      </c>
      <c r="D17" s="117">
        <f>SUM(KUR_OK_İLÇE_BAZ_!E241)</f>
        <v>1</v>
      </c>
      <c r="E17" s="117"/>
      <c r="F17" s="117"/>
      <c r="G17" s="117"/>
      <c r="H17" s="117"/>
      <c r="I17" s="117"/>
      <c r="J17" s="118"/>
    </row>
    <row r="18" spans="1:10" ht="15.95" customHeight="1" thickBot="1">
      <c r="A18" s="943"/>
      <c r="B18" s="166" t="s">
        <v>1697</v>
      </c>
      <c r="C18" s="114">
        <f>SUM(D18)</f>
        <v>1</v>
      </c>
      <c r="D18" s="117">
        <f>SUM(KUR_OK_İLÇE_BAZ_!E242)</f>
        <v>1</v>
      </c>
      <c r="E18" s="117"/>
      <c r="F18" s="117"/>
      <c r="G18" s="117"/>
      <c r="H18" s="117"/>
      <c r="I18" s="117"/>
      <c r="J18" s="118"/>
    </row>
    <row r="19" spans="1:10" ht="15.95" customHeight="1">
      <c r="A19" s="943"/>
      <c r="B19" s="166" t="s">
        <v>1698</v>
      </c>
      <c r="C19" s="114">
        <f>SUM(D19)</f>
        <v>1</v>
      </c>
      <c r="D19" s="117">
        <f>SUM(KUR_OK_İLÇE_BAZ_!E248)</f>
        <v>1</v>
      </c>
      <c r="E19" s="117"/>
      <c r="F19" s="117"/>
      <c r="G19" s="117"/>
      <c r="H19" s="117"/>
      <c r="I19" s="117"/>
      <c r="J19" s="118"/>
    </row>
    <row r="20" spans="1:10" ht="15.95" customHeight="1" thickBot="1">
      <c r="A20" s="944"/>
      <c r="B20" s="167" t="s">
        <v>1696</v>
      </c>
      <c r="C20" s="119">
        <f>SUM(D20:J20)</f>
        <v>14</v>
      </c>
      <c r="D20" s="120">
        <f>SUM(KUR_OK_İLÇE_BAZ_!E242:E249,KUR_OK_İLÇE_BAZ_!E276)</f>
        <v>9</v>
      </c>
      <c r="E20" s="120"/>
      <c r="F20" s="120">
        <f>SUM(KUR_OK_İLÇE_BAZ_!E371)</f>
        <v>1</v>
      </c>
      <c r="G20" s="120">
        <f>SUM(KUR_OK_İLÇE_BAZ_!E413)</f>
        <v>1</v>
      </c>
      <c r="H20" s="120"/>
      <c r="I20" s="120">
        <f>SUM(KUR_OK_İLÇE_BAZ_!E508:E509,KUR_OK_İLÇE_BAZ_!E512)</f>
        <v>3</v>
      </c>
      <c r="J20" s="121"/>
    </row>
    <row r="21" spans="1:10" ht="33" customHeight="1" thickBot="1">
      <c r="A21" s="174" t="s">
        <v>1704</v>
      </c>
      <c r="B21" s="175" t="s">
        <v>1705</v>
      </c>
      <c r="C21" s="176">
        <f>SUM(D21:J21)</f>
        <v>8</v>
      </c>
      <c r="D21" s="177">
        <f>SUM(KUR_OK_İLÇE_BAZ_!E238,KUR_OK_İLÇE_BAZ_!E244,KUR_OK_İLÇE_BAZ_!E255,KUR_OK_İLÇE_BAZ_!E260)</f>
        <v>4</v>
      </c>
      <c r="E21" s="177">
        <f>SUM(KUR_OK_İLÇE_BAZ_!E306)</f>
        <v>1</v>
      </c>
      <c r="F21" s="177">
        <f>SUM(KUR_OK_İLÇE_BAZ_!E372)</f>
        <v>1</v>
      </c>
      <c r="G21" s="177">
        <f>SUM(KUR_OK_İLÇE_BAZ_!E414)</f>
        <v>1</v>
      </c>
      <c r="H21" s="177"/>
      <c r="I21" s="177">
        <f>SUM(KUR_OK_İLÇE_BAZ_!E507)</f>
        <v>1</v>
      </c>
      <c r="J21" s="178"/>
    </row>
    <row r="22" spans="1:10" ht="28.5" customHeight="1">
      <c r="A22" s="948" t="s">
        <v>1699</v>
      </c>
      <c r="B22" s="122" t="s">
        <v>1700</v>
      </c>
      <c r="C22" s="123">
        <f>SUM(D22:J22)</f>
        <v>8</v>
      </c>
      <c r="D22" s="124">
        <f>SUM(KUR_OK_İLÇE_BAZ_!E254:E259)</f>
        <v>6</v>
      </c>
      <c r="E22" s="124"/>
      <c r="F22" s="124"/>
      <c r="G22" s="124"/>
      <c r="H22" s="124"/>
      <c r="I22" s="124">
        <f>SUM(KUR_OK_İLÇE_BAZ_!E510:E511)</f>
        <v>2</v>
      </c>
      <c r="J22" s="125"/>
    </row>
    <row r="23" spans="1:10" ht="28.5" customHeight="1" thickBot="1">
      <c r="A23" s="948"/>
      <c r="B23" s="126" t="s">
        <v>1701</v>
      </c>
      <c r="C23" s="102">
        <f>SUM(D23:J23)</f>
        <v>18</v>
      </c>
      <c r="D23" s="103">
        <f>SUM(KUR_OK_İLÇE_BAZ_!E277:E284)</f>
        <v>8</v>
      </c>
      <c r="E23" s="103">
        <f>SUM(KUR_OK_İLÇE_BAZ_!E307)</f>
        <v>1</v>
      </c>
      <c r="F23" s="103">
        <f>SUM(KUR_OK_İLÇE_BAZ_!E374)</f>
        <v>1</v>
      </c>
      <c r="G23" s="103">
        <f>SUM(KUR_OK_İLÇE_BAZ_!E416:E418)</f>
        <v>3</v>
      </c>
      <c r="H23" s="103">
        <f>SUM(KUR_OK_İLÇE_BAZ_!E451,KUR_OK_İLÇE_BAZ_!E453)</f>
        <v>2</v>
      </c>
      <c r="I23" s="103">
        <f>SUM(KUR_OK_İLÇE_BAZ_!E515:E516)</f>
        <v>2</v>
      </c>
      <c r="J23" s="104">
        <f>SUM(KUR_OK_İLÇE_BAZ_!E529)</f>
        <v>1</v>
      </c>
    </row>
    <row r="24" spans="1:10" ht="18" customHeight="1">
      <c r="A24" s="949" t="s">
        <v>1702</v>
      </c>
      <c r="B24" s="127" t="s">
        <v>1694</v>
      </c>
      <c r="C24" s="128">
        <v>1</v>
      </c>
      <c r="D24" s="129">
        <v>1</v>
      </c>
      <c r="E24" s="129"/>
      <c r="F24" s="129"/>
      <c r="G24" s="129"/>
      <c r="H24" s="129"/>
      <c r="I24" s="129"/>
      <c r="J24" s="130"/>
    </row>
    <row r="25" spans="1:10" ht="23.25" customHeight="1">
      <c r="A25" s="950"/>
      <c r="B25" s="131" t="s">
        <v>1696</v>
      </c>
      <c r="C25" s="132">
        <f>SUM(D25)</f>
        <v>2</v>
      </c>
      <c r="D25" s="133">
        <f>SUM(KUR_OK_İLÇE_BAZ_!E265,KUR_OK_İLÇE_BAZ_!E271)</f>
        <v>2</v>
      </c>
      <c r="E25" s="133"/>
      <c r="F25" s="133"/>
      <c r="G25" s="133"/>
      <c r="H25" s="133"/>
      <c r="I25" s="133"/>
      <c r="J25" s="134"/>
    </row>
    <row r="26" spans="1:10" ht="18" customHeight="1">
      <c r="A26" s="950"/>
      <c r="B26" s="131" t="s">
        <v>1703</v>
      </c>
      <c r="C26" s="132">
        <f>SUM(D26:J26)</f>
        <v>8</v>
      </c>
      <c r="D26" s="133">
        <f>SUM(KUR_OK_İLÇE_BAZ_!E264,KUR_OK_İLÇE_BAZ_!E266,KUR_OK_İLÇE_BAZ_!E268,KUR_OK_İLÇE_BAZ_!E269,KUR_OK_İLÇE_BAZ_!E270,KUR_OK_İLÇE_BAZ_!E273,KUR_OK_İLÇE_BAZ_!E274)</f>
        <v>7</v>
      </c>
      <c r="E26" s="133"/>
      <c r="F26" s="133"/>
      <c r="G26" s="133"/>
      <c r="H26" s="133"/>
      <c r="I26" s="133">
        <f>SUM(KUR_OK_İLÇE_BAZ_!E513)</f>
        <v>1</v>
      </c>
      <c r="J26" s="134"/>
    </row>
    <row r="27" spans="1:10" ht="18" customHeight="1" thickBot="1">
      <c r="A27" s="951"/>
      <c r="B27" s="135" t="s">
        <v>1700</v>
      </c>
      <c r="C27" s="132">
        <f>SUM(D27)</f>
        <v>3</v>
      </c>
      <c r="D27" s="136">
        <f>SUM(KUR_OK_İLÇE_BAZ_!E262,KUR_OK_İLÇE_BAZ_!E263,KUR_OK_İLÇE_BAZ_!E267)</f>
        <v>3</v>
      </c>
      <c r="E27" s="136"/>
      <c r="F27" s="136"/>
      <c r="G27" s="136"/>
      <c r="H27" s="136"/>
      <c r="I27" s="136"/>
      <c r="J27" s="137"/>
    </row>
    <row r="28" spans="1:10" ht="51.75" customHeight="1" thickBot="1">
      <c r="A28" s="138" t="s">
        <v>1685</v>
      </c>
      <c r="B28" s="139" t="s">
        <v>1706</v>
      </c>
      <c r="C28" s="140">
        <f>SUM(D28:J28)</f>
        <v>2</v>
      </c>
      <c r="D28" s="141">
        <v>2</v>
      </c>
      <c r="E28" s="141"/>
      <c r="F28" s="141"/>
      <c r="G28" s="141"/>
      <c r="H28" s="141"/>
      <c r="I28" s="141"/>
      <c r="J28" s="142"/>
    </row>
    <row r="29" spans="1:10" ht="19.5" customHeight="1" thickBot="1">
      <c r="A29" s="952" t="s">
        <v>1707</v>
      </c>
      <c r="B29" s="953"/>
      <c r="C29" s="143">
        <f t="shared" ref="C29:J29" si="2">SUM(C16:C28)</f>
        <v>69</v>
      </c>
      <c r="D29" s="143">
        <f t="shared" si="2"/>
        <v>47</v>
      </c>
      <c r="E29" s="143">
        <f t="shared" si="2"/>
        <v>2</v>
      </c>
      <c r="F29" s="143">
        <f t="shared" si="2"/>
        <v>3</v>
      </c>
      <c r="G29" s="143">
        <f t="shared" si="2"/>
        <v>5</v>
      </c>
      <c r="H29" s="143">
        <f t="shared" si="2"/>
        <v>2</v>
      </c>
      <c r="I29" s="143">
        <f t="shared" si="2"/>
        <v>9</v>
      </c>
      <c r="J29" s="144">
        <f t="shared" si="2"/>
        <v>1</v>
      </c>
    </row>
    <row r="30" spans="1:10" ht="17.25" customHeight="1">
      <c r="A30" s="945" t="s">
        <v>1702</v>
      </c>
      <c r="B30" s="180" t="s">
        <v>1708</v>
      </c>
      <c r="C30" s="145">
        <f t="shared" ref="C30:C37" si="3">SUM(D30:J30)</f>
        <v>27</v>
      </c>
      <c r="D30" s="146">
        <v>21</v>
      </c>
      <c r="E30" s="146"/>
      <c r="F30" s="146">
        <v>1</v>
      </c>
      <c r="G30" s="146">
        <v>2</v>
      </c>
      <c r="H30" s="146"/>
      <c r="I30" s="146">
        <v>3</v>
      </c>
      <c r="J30" s="147"/>
    </row>
    <row r="31" spans="1:10" ht="17.25" customHeight="1">
      <c r="A31" s="946"/>
      <c r="B31" s="181" t="s">
        <v>1709</v>
      </c>
      <c r="C31" s="179">
        <f t="shared" si="3"/>
        <v>2</v>
      </c>
      <c r="D31" s="149">
        <v>1</v>
      </c>
      <c r="E31" s="149"/>
      <c r="F31" s="149"/>
      <c r="G31" s="149"/>
      <c r="H31" s="149"/>
      <c r="I31" s="149">
        <v>1</v>
      </c>
      <c r="J31" s="150"/>
    </row>
    <row r="32" spans="1:10" ht="17.25" customHeight="1">
      <c r="A32" s="946"/>
      <c r="B32" s="181" t="s">
        <v>1710</v>
      </c>
      <c r="C32" s="148">
        <f t="shared" si="3"/>
        <v>9</v>
      </c>
      <c r="D32" s="149">
        <v>5</v>
      </c>
      <c r="E32" s="149"/>
      <c r="F32" s="149">
        <v>1</v>
      </c>
      <c r="G32" s="149">
        <v>1</v>
      </c>
      <c r="H32" s="149"/>
      <c r="I32" s="149">
        <v>2</v>
      </c>
      <c r="J32" s="150"/>
    </row>
    <row r="33" spans="1:10" ht="17.25" customHeight="1">
      <c r="A33" s="946"/>
      <c r="B33" s="181" t="s">
        <v>1711</v>
      </c>
      <c r="C33" s="148">
        <f t="shared" si="3"/>
        <v>7</v>
      </c>
      <c r="D33" s="149">
        <v>6</v>
      </c>
      <c r="E33" s="149"/>
      <c r="F33" s="149"/>
      <c r="G33" s="149"/>
      <c r="H33" s="149"/>
      <c r="I33" s="149">
        <v>1</v>
      </c>
      <c r="J33" s="150"/>
    </row>
    <row r="34" spans="1:10" ht="19.5" customHeight="1">
      <c r="A34" s="946"/>
      <c r="B34" s="181" t="s">
        <v>1712</v>
      </c>
      <c r="C34" s="148">
        <f t="shared" si="3"/>
        <v>1</v>
      </c>
      <c r="D34" s="151">
        <v>1</v>
      </c>
      <c r="E34" s="151"/>
      <c r="F34" s="151"/>
      <c r="G34" s="151"/>
      <c r="H34" s="151"/>
      <c r="I34" s="151"/>
      <c r="J34" s="152"/>
    </row>
    <row r="35" spans="1:10" ht="19.5" customHeight="1">
      <c r="A35" s="946"/>
      <c r="B35" s="181" t="s">
        <v>1713</v>
      </c>
      <c r="C35" s="148">
        <f t="shared" si="3"/>
        <v>4</v>
      </c>
      <c r="D35" s="151">
        <v>4</v>
      </c>
      <c r="E35" s="151"/>
      <c r="F35" s="151"/>
      <c r="G35" s="151"/>
      <c r="H35" s="151"/>
      <c r="I35" s="151"/>
      <c r="J35" s="152"/>
    </row>
    <row r="36" spans="1:10" ht="19.5" customHeight="1">
      <c r="A36" s="946"/>
      <c r="B36" s="181" t="s">
        <v>1714</v>
      </c>
      <c r="C36" s="148">
        <f t="shared" si="3"/>
        <v>38</v>
      </c>
      <c r="D36" s="151">
        <v>24</v>
      </c>
      <c r="E36" s="151">
        <v>1</v>
      </c>
      <c r="F36" s="151">
        <v>3</v>
      </c>
      <c r="G36" s="151">
        <v>3</v>
      </c>
      <c r="H36" s="151">
        <v>1</v>
      </c>
      <c r="I36" s="151">
        <v>5</v>
      </c>
      <c r="J36" s="152">
        <v>1</v>
      </c>
    </row>
    <row r="37" spans="1:10" ht="19.5" customHeight="1" thickBot="1">
      <c r="A37" s="947"/>
      <c r="B37" s="182" t="s">
        <v>1722</v>
      </c>
      <c r="C37" s="153">
        <f t="shared" si="3"/>
        <v>2</v>
      </c>
      <c r="D37" s="154">
        <v>1</v>
      </c>
      <c r="E37" s="154"/>
      <c r="F37" s="154"/>
      <c r="G37" s="154"/>
      <c r="H37" s="154"/>
      <c r="I37" s="154">
        <v>1</v>
      </c>
      <c r="J37" s="155"/>
    </row>
    <row r="38" spans="1:10" ht="21.75" customHeight="1" thickBot="1">
      <c r="A38" s="937" t="s">
        <v>1584</v>
      </c>
      <c r="B38" s="938"/>
      <c r="C38" s="156">
        <f>SUM(C30:C37)</f>
        <v>90</v>
      </c>
      <c r="D38" s="156">
        <f t="shared" ref="D38:J38" si="4">SUM(D30:D37)</f>
        <v>63</v>
      </c>
      <c r="E38" s="156">
        <f t="shared" si="4"/>
        <v>1</v>
      </c>
      <c r="F38" s="156">
        <f t="shared" si="4"/>
        <v>5</v>
      </c>
      <c r="G38" s="156">
        <f t="shared" si="4"/>
        <v>6</v>
      </c>
      <c r="H38" s="156">
        <f t="shared" si="4"/>
        <v>1</v>
      </c>
      <c r="I38" s="156">
        <f t="shared" si="4"/>
        <v>13</v>
      </c>
      <c r="J38" s="156">
        <f t="shared" si="4"/>
        <v>1</v>
      </c>
    </row>
    <row r="39" spans="1:10" ht="9.75" customHeight="1" thickBot="1"/>
    <row r="40" spans="1:10" ht="18.75" customHeight="1">
      <c r="A40" s="982" t="s">
        <v>1715</v>
      </c>
      <c r="B40" s="157" t="s">
        <v>1723</v>
      </c>
      <c r="C40" s="158">
        <f>SUM(C11,C12)</f>
        <v>22</v>
      </c>
      <c r="D40" s="159"/>
      <c r="E40" s="939">
        <f>SUM(C15,C29)</f>
        <v>452</v>
      </c>
      <c r="F40" s="962" t="s">
        <v>1716</v>
      </c>
      <c r="G40" s="963"/>
      <c r="H40" s="963"/>
      <c r="I40" s="963"/>
      <c r="J40" s="964"/>
    </row>
    <row r="41" spans="1:10" ht="18.75" customHeight="1">
      <c r="A41" s="983"/>
      <c r="B41" s="160" t="s">
        <v>1724</v>
      </c>
      <c r="C41" s="161">
        <f>SUM(C13,C14)</f>
        <v>361</v>
      </c>
      <c r="D41" s="159"/>
      <c r="E41" s="940"/>
      <c r="F41" s="965"/>
      <c r="G41" s="966"/>
      <c r="H41" s="966"/>
      <c r="I41" s="966"/>
      <c r="J41" s="967"/>
    </row>
    <row r="42" spans="1:10" ht="17.25" customHeight="1">
      <c r="A42" s="983"/>
      <c r="B42" s="160" t="s">
        <v>1725</v>
      </c>
      <c r="C42" s="161">
        <f>SUM(C16:C28)</f>
        <v>69</v>
      </c>
      <c r="D42" s="159"/>
      <c r="E42" s="941"/>
      <c r="F42" s="968"/>
      <c r="G42" s="969"/>
      <c r="H42" s="969"/>
      <c r="I42" s="969"/>
      <c r="J42" s="970"/>
    </row>
    <row r="43" spans="1:10" ht="20.25" customHeight="1">
      <c r="A43" s="983"/>
      <c r="B43" s="160" t="s">
        <v>1717</v>
      </c>
      <c r="C43" s="161">
        <f>SUM(C4:C10)</f>
        <v>23</v>
      </c>
      <c r="D43" s="159"/>
      <c r="E43" s="162">
        <f>SUM(E40,C4:C10)</f>
        <v>475</v>
      </c>
      <c r="F43" s="971" t="s">
        <v>1718</v>
      </c>
      <c r="G43" s="972"/>
      <c r="H43" s="972"/>
      <c r="I43" s="972"/>
      <c r="J43" s="973"/>
    </row>
    <row r="44" spans="1:10" ht="27.75" customHeight="1">
      <c r="A44" s="983"/>
      <c r="B44" s="163" t="s">
        <v>1727</v>
      </c>
      <c r="C44" s="164">
        <v>38</v>
      </c>
      <c r="D44" s="159"/>
      <c r="E44" s="974">
        <f>SUM(C40:C45)</f>
        <v>641</v>
      </c>
      <c r="F44" s="976" t="s">
        <v>1719</v>
      </c>
      <c r="G44" s="977"/>
      <c r="H44" s="977"/>
      <c r="I44" s="977"/>
      <c r="J44" s="978"/>
    </row>
    <row r="45" spans="1:10" ht="20.25" customHeight="1" thickBot="1">
      <c r="A45" s="984"/>
      <c r="B45" s="163" t="s">
        <v>1726</v>
      </c>
      <c r="C45" s="183">
        <f>SUM(C38,C44)</f>
        <v>128</v>
      </c>
      <c r="D45" s="159"/>
      <c r="E45" s="975"/>
      <c r="F45" s="979"/>
      <c r="G45" s="980"/>
      <c r="H45" s="980"/>
      <c r="I45" s="980"/>
      <c r="J45" s="981"/>
    </row>
    <row r="46" spans="1:10">
      <c r="E46" s="159"/>
      <c r="F46" s="159"/>
      <c r="G46" s="159"/>
      <c r="H46" s="159"/>
      <c r="I46" s="159"/>
      <c r="J46" s="159"/>
    </row>
  </sheetData>
  <mergeCells count="18">
    <mergeCell ref="F40:J42"/>
    <mergeCell ref="F43:J43"/>
    <mergeCell ref="E44:E45"/>
    <mergeCell ref="F44:J45"/>
    <mergeCell ref="A40:A45"/>
    <mergeCell ref="B1:J1"/>
    <mergeCell ref="H2:J2"/>
    <mergeCell ref="A7:A8"/>
    <mergeCell ref="A9:A10"/>
    <mergeCell ref="A11:A15"/>
    <mergeCell ref="A2:G2"/>
    <mergeCell ref="A38:B38"/>
    <mergeCell ref="E40:E42"/>
    <mergeCell ref="A16:A20"/>
    <mergeCell ref="A30:A37"/>
    <mergeCell ref="A22:A23"/>
    <mergeCell ref="A24:A27"/>
    <mergeCell ref="A29:B29"/>
  </mergeCells>
  <pageMargins left="0.7" right="0.16666666666666666" top="0.28125" bottom="0.39583333333333331" header="0.3" footer="0.3"/>
  <pageSetup paperSize="9" scale="78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6" sqref="D6"/>
    </sheetView>
  </sheetViews>
  <sheetFormatPr defaultRowHeight="15"/>
  <cols>
    <col min="1" max="1" width="17.140625" style="2" customWidth="1"/>
    <col min="2" max="2" width="9.140625" style="2"/>
    <col min="3" max="3" width="11.42578125" style="2" customWidth="1"/>
    <col min="4" max="5" width="12" style="2" customWidth="1"/>
    <col min="6" max="6" width="12.85546875" style="2" customWidth="1"/>
    <col min="7" max="7" width="12.5703125" style="2" customWidth="1"/>
    <col min="8" max="252" width="9.140625" style="2"/>
    <col min="253" max="253" width="17.140625" style="2" customWidth="1"/>
    <col min="254" max="254" width="9.140625" style="2"/>
    <col min="255" max="255" width="11.42578125" style="2" customWidth="1"/>
    <col min="256" max="257" width="12" style="2" customWidth="1"/>
    <col min="258" max="258" width="12.85546875" style="2" customWidth="1"/>
    <col min="259" max="259" width="12.5703125" style="2" customWidth="1"/>
    <col min="260" max="508" width="9.140625" style="2"/>
    <col min="509" max="509" width="17.140625" style="2" customWidth="1"/>
    <col min="510" max="510" width="9.140625" style="2"/>
    <col min="511" max="511" width="11.42578125" style="2" customWidth="1"/>
    <col min="512" max="513" width="12" style="2" customWidth="1"/>
    <col min="514" max="514" width="12.85546875" style="2" customWidth="1"/>
    <col min="515" max="515" width="12.5703125" style="2" customWidth="1"/>
    <col min="516" max="764" width="9.140625" style="2"/>
    <col min="765" max="765" width="17.140625" style="2" customWidth="1"/>
    <col min="766" max="766" width="9.140625" style="2"/>
    <col min="767" max="767" width="11.42578125" style="2" customWidth="1"/>
    <col min="768" max="769" width="12" style="2" customWidth="1"/>
    <col min="770" max="770" width="12.85546875" style="2" customWidth="1"/>
    <col min="771" max="771" width="12.5703125" style="2" customWidth="1"/>
    <col min="772" max="1020" width="9.140625" style="2"/>
    <col min="1021" max="1021" width="17.140625" style="2" customWidth="1"/>
    <col min="1022" max="1022" width="9.140625" style="2"/>
    <col min="1023" max="1023" width="11.42578125" style="2" customWidth="1"/>
    <col min="1024" max="1025" width="12" style="2" customWidth="1"/>
    <col min="1026" max="1026" width="12.85546875" style="2" customWidth="1"/>
    <col min="1027" max="1027" width="12.5703125" style="2" customWidth="1"/>
    <col min="1028" max="1276" width="9.140625" style="2"/>
    <col min="1277" max="1277" width="17.140625" style="2" customWidth="1"/>
    <col min="1278" max="1278" width="9.140625" style="2"/>
    <col min="1279" max="1279" width="11.42578125" style="2" customWidth="1"/>
    <col min="1280" max="1281" width="12" style="2" customWidth="1"/>
    <col min="1282" max="1282" width="12.85546875" style="2" customWidth="1"/>
    <col min="1283" max="1283" width="12.5703125" style="2" customWidth="1"/>
    <col min="1284" max="1532" width="9.140625" style="2"/>
    <col min="1533" max="1533" width="17.140625" style="2" customWidth="1"/>
    <col min="1534" max="1534" width="9.140625" style="2"/>
    <col min="1535" max="1535" width="11.42578125" style="2" customWidth="1"/>
    <col min="1536" max="1537" width="12" style="2" customWidth="1"/>
    <col min="1538" max="1538" width="12.85546875" style="2" customWidth="1"/>
    <col min="1539" max="1539" width="12.5703125" style="2" customWidth="1"/>
    <col min="1540" max="1788" width="9.140625" style="2"/>
    <col min="1789" max="1789" width="17.140625" style="2" customWidth="1"/>
    <col min="1790" max="1790" width="9.140625" style="2"/>
    <col min="1791" max="1791" width="11.42578125" style="2" customWidth="1"/>
    <col min="1792" max="1793" width="12" style="2" customWidth="1"/>
    <col min="1794" max="1794" width="12.85546875" style="2" customWidth="1"/>
    <col min="1795" max="1795" width="12.5703125" style="2" customWidth="1"/>
    <col min="1796" max="2044" width="9.140625" style="2"/>
    <col min="2045" max="2045" width="17.140625" style="2" customWidth="1"/>
    <col min="2046" max="2046" width="9.140625" style="2"/>
    <col min="2047" max="2047" width="11.42578125" style="2" customWidth="1"/>
    <col min="2048" max="2049" width="12" style="2" customWidth="1"/>
    <col min="2050" max="2050" width="12.85546875" style="2" customWidth="1"/>
    <col min="2051" max="2051" width="12.5703125" style="2" customWidth="1"/>
    <col min="2052" max="2300" width="9.140625" style="2"/>
    <col min="2301" max="2301" width="17.140625" style="2" customWidth="1"/>
    <col min="2302" max="2302" width="9.140625" style="2"/>
    <col min="2303" max="2303" width="11.42578125" style="2" customWidth="1"/>
    <col min="2304" max="2305" width="12" style="2" customWidth="1"/>
    <col min="2306" max="2306" width="12.85546875" style="2" customWidth="1"/>
    <col min="2307" max="2307" width="12.5703125" style="2" customWidth="1"/>
    <col min="2308" max="2556" width="9.140625" style="2"/>
    <col min="2557" max="2557" width="17.140625" style="2" customWidth="1"/>
    <col min="2558" max="2558" width="9.140625" style="2"/>
    <col min="2559" max="2559" width="11.42578125" style="2" customWidth="1"/>
    <col min="2560" max="2561" width="12" style="2" customWidth="1"/>
    <col min="2562" max="2562" width="12.85546875" style="2" customWidth="1"/>
    <col min="2563" max="2563" width="12.5703125" style="2" customWidth="1"/>
    <col min="2564" max="2812" width="9.140625" style="2"/>
    <col min="2813" max="2813" width="17.140625" style="2" customWidth="1"/>
    <col min="2814" max="2814" width="9.140625" style="2"/>
    <col min="2815" max="2815" width="11.42578125" style="2" customWidth="1"/>
    <col min="2816" max="2817" width="12" style="2" customWidth="1"/>
    <col min="2818" max="2818" width="12.85546875" style="2" customWidth="1"/>
    <col min="2819" max="2819" width="12.5703125" style="2" customWidth="1"/>
    <col min="2820" max="3068" width="9.140625" style="2"/>
    <col min="3069" max="3069" width="17.140625" style="2" customWidth="1"/>
    <col min="3070" max="3070" width="9.140625" style="2"/>
    <col min="3071" max="3071" width="11.42578125" style="2" customWidth="1"/>
    <col min="3072" max="3073" width="12" style="2" customWidth="1"/>
    <col min="3074" max="3074" width="12.85546875" style="2" customWidth="1"/>
    <col min="3075" max="3075" width="12.5703125" style="2" customWidth="1"/>
    <col min="3076" max="3324" width="9.140625" style="2"/>
    <col min="3325" max="3325" width="17.140625" style="2" customWidth="1"/>
    <col min="3326" max="3326" width="9.140625" style="2"/>
    <col min="3327" max="3327" width="11.42578125" style="2" customWidth="1"/>
    <col min="3328" max="3329" width="12" style="2" customWidth="1"/>
    <col min="3330" max="3330" width="12.85546875" style="2" customWidth="1"/>
    <col min="3331" max="3331" width="12.5703125" style="2" customWidth="1"/>
    <col min="3332" max="3580" width="9.140625" style="2"/>
    <col min="3581" max="3581" width="17.140625" style="2" customWidth="1"/>
    <col min="3582" max="3582" width="9.140625" style="2"/>
    <col min="3583" max="3583" width="11.42578125" style="2" customWidth="1"/>
    <col min="3584" max="3585" width="12" style="2" customWidth="1"/>
    <col min="3586" max="3586" width="12.85546875" style="2" customWidth="1"/>
    <col min="3587" max="3587" width="12.5703125" style="2" customWidth="1"/>
    <col min="3588" max="3836" width="9.140625" style="2"/>
    <col min="3837" max="3837" width="17.140625" style="2" customWidth="1"/>
    <col min="3838" max="3838" width="9.140625" style="2"/>
    <col min="3839" max="3839" width="11.42578125" style="2" customWidth="1"/>
    <col min="3840" max="3841" width="12" style="2" customWidth="1"/>
    <col min="3842" max="3842" width="12.85546875" style="2" customWidth="1"/>
    <col min="3843" max="3843" width="12.5703125" style="2" customWidth="1"/>
    <col min="3844" max="4092" width="9.140625" style="2"/>
    <col min="4093" max="4093" width="17.140625" style="2" customWidth="1"/>
    <col min="4094" max="4094" width="9.140625" style="2"/>
    <col min="4095" max="4095" width="11.42578125" style="2" customWidth="1"/>
    <col min="4096" max="4097" width="12" style="2" customWidth="1"/>
    <col min="4098" max="4098" width="12.85546875" style="2" customWidth="1"/>
    <col min="4099" max="4099" width="12.5703125" style="2" customWidth="1"/>
    <col min="4100" max="4348" width="9.140625" style="2"/>
    <col min="4349" max="4349" width="17.140625" style="2" customWidth="1"/>
    <col min="4350" max="4350" width="9.140625" style="2"/>
    <col min="4351" max="4351" width="11.42578125" style="2" customWidth="1"/>
    <col min="4352" max="4353" width="12" style="2" customWidth="1"/>
    <col min="4354" max="4354" width="12.85546875" style="2" customWidth="1"/>
    <col min="4355" max="4355" width="12.5703125" style="2" customWidth="1"/>
    <col min="4356" max="4604" width="9.140625" style="2"/>
    <col min="4605" max="4605" width="17.140625" style="2" customWidth="1"/>
    <col min="4606" max="4606" width="9.140625" style="2"/>
    <col min="4607" max="4607" width="11.42578125" style="2" customWidth="1"/>
    <col min="4608" max="4609" width="12" style="2" customWidth="1"/>
    <col min="4610" max="4610" width="12.85546875" style="2" customWidth="1"/>
    <col min="4611" max="4611" width="12.5703125" style="2" customWidth="1"/>
    <col min="4612" max="4860" width="9.140625" style="2"/>
    <col min="4861" max="4861" width="17.140625" style="2" customWidth="1"/>
    <col min="4862" max="4862" width="9.140625" style="2"/>
    <col min="4863" max="4863" width="11.42578125" style="2" customWidth="1"/>
    <col min="4864" max="4865" width="12" style="2" customWidth="1"/>
    <col min="4866" max="4866" width="12.85546875" style="2" customWidth="1"/>
    <col min="4867" max="4867" width="12.5703125" style="2" customWidth="1"/>
    <col min="4868" max="5116" width="9.140625" style="2"/>
    <col min="5117" max="5117" width="17.140625" style="2" customWidth="1"/>
    <col min="5118" max="5118" width="9.140625" style="2"/>
    <col min="5119" max="5119" width="11.42578125" style="2" customWidth="1"/>
    <col min="5120" max="5121" width="12" style="2" customWidth="1"/>
    <col min="5122" max="5122" width="12.85546875" style="2" customWidth="1"/>
    <col min="5123" max="5123" width="12.5703125" style="2" customWidth="1"/>
    <col min="5124" max="5372" width="9.140625" style="2"/>
    <col min="5373" max="5373" width="17.140625" style="2" customWidth="1"/>
    <col min="5374" max="5374" width="9.140625" style="2"/>
    <col min="5375" max="5375" width="11.42578125" style="2" customWidth="1"/>
    <col min="5376" max="5377" width="12" style="2" customWidth="1"/>
    <col min="5378" max="5378" width="12.85546875" style="2" customWidth="1"/>
    <col min="5379" max="5379" width="12.5703125" style="2" customWidth="1"/>
    <col min="5380" max="5628" width="9.140625" style="2"/>
    <col min="5629" max="5629" width="17.140625" style="2" customWidth="1"/>
    <col min="5630" max="5630" width="9.140625" style="2"/>
    <col min="5631" max="5631" width="11.42578125" style="2" customWidth="1"/>
    <col min="5632" max="5633" width="12" style="2" customWidth="1"/>
    <col min="5634" max="5634" width="12.85546875" style="2" customWidth="1"/>
    <col min="5635" max="5635" width="12.5703125" style="2" customWidth="1"/>
    <col min="5636" max="5884" width="9.140625" style="2"/>
    <col min="5885" max="5885" width="17.140625" style="2" customWidth="1"/>
    <col min="5886" max="5886" width="9.140625" style="2"/>
    <col min="5887" max="5887" width="11.42578125" style="2" customWidth="1"/>
    <col min="5888" max="5889" width="12" style="2" customWidth="1"/>
    <col min="5890" max="5890" width="12.85546875" style="2" customWidth="1"/>
    <col min="5891" max="5891" width="12.5703125" style="2" customWidth="1"/>
    <col min="5892" max="6140" width="9.140625" style="2"/>
    <col min="6141" max="6141" width="17.140625" style="2" customWidth="1"/>
    <col min="6142" max="6142" width="9.140625" style="2"/>
    <col min="6143" max="6143" width="11.42578125" style="2" customWidth="1"/>
    <col min="6144" max="6145" width="12" style="2" customWidth="1"/>
    <col min="6146" max="6146" width="12.85546875" style="2" customWidth="1"/>
    <col min="6147" max="6147" width="12.5703125" style="2" customWidth="1"/>
    <col min="6148" max="6396" width="9.140625" style="2"/>
    <col min="6397" max="6397" width="17.140625" style="2" customWidth="1"/>
    <col min="6398" max="6398" width="9.140625" style="2"/>
    <col min="6399" max="6399" width="11.42578125" style="2" customWidth="1"/>
    <col min="6400" max="6401" width="12" style="2" customWidth="1"/>
    <col min="6402" max="6402" width="12.85546875" style="2" customWidth="1"/>
    <col min="6403" max="6403" width="12.5703125" style="2" customWidth="1"/>
    <col min="6404" max="6652" width="9.140625" style="2"/>
    <col min="6653" max="6653" width="17.140625" style="2" customWidth="1"/>
    <col min="6654" max="6654" width="9.140625" style="2"/>
    <col min="6655" max="6655" width="11.42578125" style="2" customWidth="1"/>
    <col min="6656" max="6657" width="12" style="2" customWidth="1"/>
    <col min="6658" max="6658" width="12.85546875" style="2" customWidth="1"/>
    <col min="6659" max="6659" width="12.5703125" style="2" customWidth="1"/>
    <col min="6660" max="6908" width="9.140625" style="2"/>
    <col min="6909" max="6909" width="17.140625" style="2" customWidth="1"/>
    <col min="6910" max="6910" width="9.140625" style="2"/>
    <col min="6911" max="6911" width="11.42578125" style="2" customWidth="1"/>
    <col min="6912" max="6913" width="12" style="2" customWidth="1"/>
    <col min="6914" max="6914" width="12.85546875" style="2" customWidth="1"/>
    <col min="6915" max="6915" width="12.5703125" style="2" customWidth="1"/>
    <col min="6916" max="7164" width="9.140625" style="2"/>
    <col min="7165" max="7165" width="17.140625" style="2" customWidth="1"/>
    <col min="7166" max="7166" width="9.140625" style="2"/>
    <col min="7167" max="7167" width="11.42578125" style="2" customWidth="1"/>
    <col min="7168" max="7169" width="12" style="2" customWidth="1"/>
    <col min="7170" max="7170" width="12.85546875" style="2" customWidth="1"/>
    <col min="7171" max="7171" width="12.5703125" style="2" customWidth="1"/>
    <col min="7172" max="7420" width="9.140625" style="2"/>
    <col min="7421" max="7421" width="17.140625" style="2" customWidth="1"/>
    <col min="7422" max="7422" width="9.140625" style="2"/>
    <col min="7423" max="7423" width="11.42578125" style="2" customWidth="1"/>
    <col min="7424" max="7425" width="12" style="2" customWidth="1"/>
    <col min="7426" max="7426" width="12.85546875" style="2" customWidth="1"/>
    <col min="7427" max="7427" width="12.5703125" style="2" customWidth="1"/>
    <col min="7428" max="7676" width="9.140625" style="2"/>
    <col min="7677" max="7677" width="17.140625" style="2" customWidth="1"/>
    <col min="7678" max="7678" width="9.140625" style="2"/>
    <col min="7679" max="7679" width="11.42578125" style="2" customWidth="1"/>
    <col min="7680" max="7681" width="12" style="2" customWidth="1"/>
    <col min="7682" max="7682" width="12.85546875" style="2" customWidth="1"/>
    <col min="7683" max="7683" width="12.5703125" style="2" customWidth="1"/>
    <col min="7684" max="7932" width="9.140625" style="2"/>
    <col min="7933" max="7933" width="17.140625" style="2" customWidth="1"/>
    <col min="7934" max="7934" width="9.140625" style="2"/>
    <col min="7935" max="7935" width="11.42578125" style="2" customWidth="1"/>
    <col min="7936" max="7937" width="12" style="2" customWidth="1"/>
    <col min="7938" max="7938" width="12.85546875" style="2" customWidth="1"/>
    <col min="7939" max="7939" width="12.5703125" style="2" customWidth="1"/>
    <col min="7940" max="8188" width="9.140625" style="2"/>
    <col min="8189" max="8189" width="17.140625" style="2" customWidth="1"/>
    <col min="8190" max="8190" width="9.140625" style="2"/>
    <col min="8191" max="8191" width="11.42578125" style="2" customWidth="1"/>
    <col min="8192" max="8193" width="12" style="2" customWidth="1"/>
    <col min="8194" max="8194" width="12.85546875" style="2" customWidth="1"/>
    <col min="8195" max="8195" width="12.5703125" style="2" customWidth="1"/>
    <col min="8196" max="8444" width="9.140625" style="2"/>
    <col min="8445" max="8445" width="17.140625" style="2" customWidth="1"/>
    <col min="8446" max="8446" width="9.140625" style="2"/>
    <col min="8447" max="8447" width="11.42578125" style="2" customWidth="1"/>
    <col min="8448" max="8449" width="12" style="2" customWidth="1"/>
    <col min="8450" max="8450" width="12.85546875" style="2" customWidth="1"/>
    <col min="8451" max="8451" width="12.5703125" style="2" customWidth="1"/>
    <col min="8452" max="8700" width="9.140625" style="2"/>
    <col min="8701" max="8701" width="17.140625" style="2" customWidth="1"/>
    <col min="8702" max="8702" width="9.140625" style="2"/>
    <col min="8703" max="8703" width="11.42578125" style="2" customWidth="1"/>
    <col min="8704" max="8705" width="12" style="2" customWidth="1"/>
    <col min="8706" max="8706" width="12.85546875" style="2" customWidth="1"/>
    <col min="8707" max="8707" width="12.5703125" style="2" customWidth="1"/>
    <col min="8708" max="8956" width="9.140625" style="2"/>
    <col min="8957" max="8957" width="17.140625" style="2" customWidth="1"/>
    <col min="8958" max="8958" width="9.140625" style="2"/>
    <col min="8959" max="8959" width="11.42578125" style="2" customWidth="1"/>
    <col min="8960" max="8961" width="12" style="2" customWidth="1"/>
    <col min="8962" max="8962" width="12.85546875" style="2" customWidth="1"/>
    <col min="8963" max="8963" width="12.5703125" style="2" customWidth="1"/>
    <col min="8964" max="9212" width="9.140625" style="2"/>
    <col min="9213" max="9213" width="17.140625" style="2" customWidth="1"/>
    <col min="9214" max="9214" width="9.140625" style="2"/>
    <col min="9215" max="9215" width="11.42578125" style="2" customWidth="1"/>
    <col min="9216" max="9217" width="12" style="2" customWidth="1"/>
    <col min="9218" max="9218" width="12.85546875" style="2" customWidth="1"/>
    <col min="9219" max="9219" width="12.5703125" style="2" customWidth="1"/>
    <col min="9220" max="9468" width="9.140625" style="2"/>
    <col min="9469" max="9469" width="17.140625" style="2" customWidth="1"/>
    <col min="9470" max="9470" width="9.140625" style="2"/>
    <col min="9471" max="9471" width="11.42578125" style="2" customWidth="1"/>
    <col min="9472" max="9473" width="12" style="2" customWidth="1"/>
    <col min="9474" max="9474" width="12.85546875" style="2" customWidth="1"/>
    <col min="9475" max="9475" width="12.5703125" style="2" customWidth="1"/>
    <col min="9476" max="9724" width="9.140625" style="2"/>
    <col min="9725" max="9725" width="17.140625" style="2" customWidth="1"/>
    <col min="9726" max="9726" width="9.140625" style="2"/>
    <col min="9727" max="9727" width="11.42578125" style="2" customWidth="1"/>
    <col min="9728" max="9729" width="12" style="2" customWidth="1"/>
    <col min="9730" max="9730" width="12.85546875" style="2" customWidth="1"/>
    <col min="9731" max="9731" width="12.5703125" style="2" customWidth="1"/>
    <col min="9732" max="9980" width="9.140625" style="2"/>
    <col min="9981" max="9981" width="17.140625" style="2" customWidth="1"/>
    <col min="9982" max="9982" width="9.140625" style="2"/>
    <col min="9983" max="9983" width="11.42578125" style="2" customWidth="1"/>
    <col min="9984" max="9985" width="12" style="2" customWidth="1"/>
    <col min="9986" max="9986" width="12.85546875" style="2" customWidth="1"/>
    <col min="9987" max="9987" width="12.5703125" style="2" customWidth="1"/>
    <col min="9988" max="10236" width="9.140625" style="2"/>
    <col min="10237" max="10237" width="17.140625" style="2" customWidth="1"/>
    <col min="10238" max="10238" width="9.140625" style="2"/>
    <col min="10239" max="10239" width="11.42578125" style="2" customWidth="1"/>
    <col min="10240" max="10241" width="12" style="2" customWidth="1"/>
    <col min="10242" max="10242" width="12.85546875" style="2" customWidth="1"/>
    <col min="10243" max="10243" width="12.5703125" style="2" customWidth="1"/>
    <col min="10244" max="10492" width="9.140625" style="2"/>
    <col min="10493" max="10493" width="17.140625" style="2" customWidth="1"/>
    <col min="10494" max="10494" width="9.140625" style="2"/>
    <col min="10495" max="10495" width="11.42578125" style="2" customWidth="1"/>
    <col min="10496" max="10497" width="12" style="2" customWidth="1"/>
    <col min="10498" max="10498" width="12.85546875" style="2" customWidth="1"/>
    <col min="10499" max="10499" width="12.5703125" style="2" customWidth="1"/>
    <col min="10500" max="10748" width="9.140625" style="2"/>
    <col min="10749" max="10749" width="17.140625" style="2" customWidth="1"/>
    <col min="10750" max="10750" width="9.140625" style="2"/>
    <col min="10751" max="10751" width="11.42578125" style="2" customWidth="1"/>
    <col min="10752" max="10753" width="12" style="2" customWidth="1"/>
    <col min="10754" max="10754" width="12.85546875" style="2" customWidth="1"/>
    <col min="10755" max="10755" width="12.5703125" style="2" customWidth="1"/>
    <col min="10756" max="11004" width="9.140625" style="2"/>
    <col min="11005" max="11005" width="17.140625" style="2" customWidth="1"/>
    <col min="11006" max="11006" width="9.140625" style="2"/>
    <col min="11007" max="11007" width="11.42578125" style="2" customWidth="1"/>
    <col min="11008" max="11009" width="12" style="2" customWidth="1"/>
    <col min="11010" max="11010" width="12.85546875" style="2" customWidth="1"/>
    <col min="11011" max="11011" width="12.5703125" style="2" customWidth="1"/>
    <col min="11012" max="11260" width="9.140625" style="2"/>
    <col min="11261" max="11261" width="17.140625" style="2" customWidth="1"/>
    <col min="11262" max="11262" width="9.140625" style="2"/>
    <col min="11263" max="11263" width="11.42578125" style="2" customWidth="1"/>
    <col min="11264" max="11265" width="12" style="2" customWidth="1"/>
    <col min="11266" max="11266" width="12.85546875" style="2" customWidth="1"/>
    <col min="11267" max="11267" width="12.5703125" style="2" customWidth="1"/>
    <col min="11268" max="11516" width="9.140625" style="2"/>
    <col min="11517" max="11517" width="17.140625" style="2" customWidth="1"/>
    <col min="11518" max="11518" width="9.140625" style="2"/>
    <col min="11519" max="11519" width="11.42578125" style="2" customWidth="1"/>
    <col min="11520" max="11521" width="12" style="2" customWidth="1"/>
    <col min="11522" max="11522" width="12.85546875" style="2" customWidth="1"/>
    <col min="11523" max="11523" width="12.5703125" style="2" customWidth="1"/>
    <col min="11524" max="11772" width="9.140625" style="2"/>
    <col min="11773" max="11773" width="17.140625" style="2" customWidth="1"/>
    <col min="11774" max="11774" width="9.140625" style="2"/>
    <col min="11775" max="11775" width="11.42578125" style="2" customWidth="1"/>
    <col min="11776" max="11777" width="12" style="2" customWidth="1"/>
    <col min="11778" max="11778" width="12.85546875" style="2" customWidth="1"/>
    <col min="11779" max="11779" width="12.5703125" style="2" customWidth="1"/>
    <col min="11780" max="12028" width="9.140625" style="2"/>
    <col min="12029" max="12029" width="17.140625" style="2" customWidth="1"/>
    <col min="12030" max="12030" width="9.140625" style="2"/>
    <col min="12031" max="12031" width="11.42578125" style="2" customWidth="1"/>
    <col min="12032" max="12033" width="12" style="2" customWidth="1"/>
    <col min="12034" max="12034" width="12.85546875" style="2" customWidth="1"/>
    <col min="12035" max="12035" width="12.5703125" style="2" customWidth="1"/>
    <col min="12036" max="12284" width="9.140625" style="2"/>
    <col min="12285" max="12285" width="17.140625" style="2" customWidth="1"/>
    <col min="12286" max="12286" width="9.140625" style="2"/>
    <col min="12287" max="12287" width="11.42578125" style="2" customWidth="1"/>
    <col min="12288" max="12289" width="12" style="2" customWidth="1"/>
    <col min="12290" max="12290" width="12.85546875" style="2" customWidth="1"/>
    <col min="12291" max="12291" width="12.5703125" style="2" customWidth="1"/>
    <col min="12292" max="12540" width="9.140625" style="2"/>
    <col min="12541" max="12541" width="17.140625" style="2" customWidth="1"/>
    <col min="12542" max="12542" width="9.140625" style="2"/>
    <col min="12543" max="12543" width="11.42578125" style="2" customWidth="1"/>
    <col min="12544" max="12545" width="12" style="2" customWidth="1"/>
    <col min="12546" max="12546" width="12.85546875" style="2" customWidth="1"/>
    <col min="12547" max="12547" width="12.5703125" style="2" customWidth="1"/>
    <col min="12548" max="12796" width="9.140625" style="2"/>
    <col min="12797" max="12797" width="17.140625" style="2" customWidth="1"/>
    <col min="12798" max="12798" width="9.140625" style="2"/>
    <col min="12799" max="12799" width="11.42578125" style="2" customWidth="1"/>
    <col min="12800" max="12801" width="12" style="2" customWidth="1"/>
    <col min="12802" max="12802" width="12.85546875" style="2" customWidth="1"/>
    <col min="12803" max="12803" width="12.5703125" style="2" customWidth="1"/>
    <col min="12804" max="13052" width="9.140625" style="2"/>
    <col min="13053" max="13053" width="17.140625" style="2" customWidth="1"/>
    <col min="13054" max="13054" width="9.140625" style="2"/>
    <col min="13055" max="13055" width="11.42578125" style="2" customWidth="1"/>
    <col min="13056" max="13057" width="12" style="2" customWidth="1"/>
    <col min="13058" max="13058" width="12.85546875" style="2" customWidth="1"/>
    <col min="13059" max="13059" width="12.5703125" style="2" customWidth="1"/>
    <col min="13060" max="13308" width="9.140625" style="2"/>
    <col min="13309" max="13309" width="17.140625" style="2" customWidth="1"/>
    <col min="13310" max="13310" width="9.140625" style="2"/>
    <col min="13311" max="13311" width="11.42578125" style="2" customWidth="1"/>
    <col min="13312" max="13313" width="12" style="2" customWidth="1"/>
    <col min="13314" max="13314" width="12.85546875" style="2" customWidth="1"/>
    <col min="13315" max="13315" width="12.5703125" style="2" customWidth="1"/>
    <col min="13316" max="13564" width="9.140625" style="2"/>
    <col min="13565" max="13565" width="17.140625" style="2" customWidth="1"/>
    <col min="13566" max="13566" width="9.140625" style="2"/>
    <col min="13567" max="13567" width="11.42578125" style="2" customWidth="1"/>
    <col min="13568" max="13569" width="12" style="2" customWidth="1"/>
    <col min="13570" max="13570" width="12.85546875" style="2" customWidth="1"/>
    <col min="13571" max="13571" width="12.5703125" style="2" customWidth="1"/>
    <col min="13572" max="13820" width="9.140625" style="2"/>
    <col min="13821" max="13821" width="17.140625" style="2" customWidth="1"/>
    <col min="13822" max="13822" width="9.140625" style="2"/>
    <col min="13823" max="13823" width="11.42578125" style="2" customWidth="1"/>
    <col min="13824" max="13825" width="12" style="2" customWidth="1"/>
    <col min="13826" max="13826" width="12.85546875" style="2" customWidth="1"/>
    <col min="13827" max="13827" width="12.5703125" style="2" customWidth="1"/>
    <col min="13828" max="14076" width="9.140625" style="2"/>
    <col min="14077" max="14077" width="17.140625" style="2" customWidth="1"/>
    <col min="14078" max="14078" width="9.140625" style="2"/>
    <col min="14079" max="14079" width="11.42578125" style="2" customWidth="1"/>
    <col min="14080" max="14081" width="12" style="2" customWidth="1"/>
    <col min="14082" max="14082" width="12.85546875" style="2" customWidth="1"/>
    <col min="14083" max="14083" width="12.5703125" style="2" customWidth="1"/>
    <col min="14084" max="14332" width="9.140625" style="2"/>
    <col min="14333" max="14333" width="17.140625" style="2" customWidth="1"/>
    <col min="14334" max="14334" width="9.140625" style="2"/>
    <col min="14335" max="14335" width="11.42578125" style="2" customWidth="1"/>
    <col min="14336" max="14337" width="12" style="2" customWidth="1"/>
    <col min="14338" max="14338" width="12.85546875" style="2" customWidth="1"/>
    <col min="14339" max="14339" width="12.5703125" style="2" customWidth="1"/>
    <col min="14340" max="14588" width="9.140625" style="2"/>
    <col min="14589" max="14589" width="17.140625" style="2" customWidth="1"/>
    <col min="14590" max="14590" width="9.140625" style="2"/>
    <col min="14591" max="14591" width="11.42578125" style="2" customWidth="1"/>
    <col min="14592" max="14593" width="12" style="2" customWidth="1"/>
    <col min="14594" max="14594" width="12.85546875" style="2" customWidth="1"/>
    <col min="14595" max="14595" width="12.5703125" style="2" customWidth="1"/>
    <col min="14596" max="14844" width="9.140625" style="2"/>
    <col min="14845" max="14845" width="17.140625" style="2" customWidth="1"/>
    <col min="14846" max="14846" width="9.140625" style="2"/>
    <col min="14847" max="14847" width="11.42578125" style="2" customWidth="1"/>
    <col min="14848" max="14849" width="12" style="2" customWidth="1"/>
    <col min="14850" max="14850" width="12.85546875" style="2" customWidth="1"/>
    <col min="14851" max="14851" width="12.5703125" style="2" customWidth="1"/>
    <col min="14852" max="15100" width="9.140625" style="2"/>
    <col min="15101" max="15101" width="17.140625" style="2" customWidth="1"/>
    <col min="15102" max="15102" width="9.140625" style="2"/>
    <col min="15103" max="15103" width="11.42578125" style="2" customWidth="1"/>
    <col min="15104" max="15105" width="12" style="2" customWidth="1"/>
    <col min="15106" max="15106" width="12.85546875" style="2" customWidth="1"/>
    <col min="15107" max="15107" width="12.5703125" style="2" customWidth="1"/>
    <col min="15108" max="15356" width="9.140625" style="2"/>
    <col min="15357" max="15357" width="17.140625" style="2" customWidth="1"/>
    <col min="15358" max="15358" width="9.140625" style="2"/>
    <col min="15359" max="15359" width="11.42578125" style="2" customWidth="1"/>
    <col min="15360" max="15361" width="12" style="2" customWidth="1"/>
    <col min="15362" max="15362" width="12.85546875" style="2" customWidth="1"/>
    <col min="15363" max="15363" width="12.5703125" style="2" customWidth="1"/>
    <col min="15364" max="15612" width="9.140625" style="2"/>
    <col min="15613" max="15613" width="17.140625" style="2" customWidth="1"/>
    <col min="15614" max="15614" width="9.140625" style="2"/>
    <col min="15615" max="15615" width="11.42578125" style="2" customWidth="1"/>
    <col min="15616" max="15617" width="12" style="2" customWidth="1"/>
    <col min="15618" max="15618" width="12.85546875" style="2" customWidth="1"/>
    <col min="15619" max="15619" width="12.5703125" style="2" customWidth="1"/>
    <col min="15620" max="15868" width="9.140625" style="2"/>
    <col min="15869" max="15869" width="17.140625" style="2" customWidth="1"/>
    <col min="15870" max="15870" width="9.140625" style="2"/>
    <col min="15871" max="15871" width="11.42578125" style="2" customWidth="1"/>
    <col min="15872" max="15873" width="12" style="2" customWidth="1"/>
    <col min="15874" max="15874" width="12.85546875" style="2" customWidth="1"/>
    <col min="15875" max="15875" width="12.5703125" style="2" customWidth="1"/>
    <col min="15876" max="16124" width="9.140625" style="2"/>
    <col min="16125" max="16125" width="17.140625" style="2" customWidth="1"/>
    <col min="16126" max="16126" width="9.140625" style="2"/>
    <col min="16127" max="16127" width="11.42578125" style="2" customWidth="1"/>
    <col min="16128" max="16129" width="12" style="2" customWidth="1"/>
    <col min="16130" max="16130" width="12.85546875" style="2" customWidth="1"/>
    <col min="16131" max="16131" width="12.5703125" style="2" customWidth="1"/>
    <col min="16132" max="16384" width="9.140625" style="2"/>
  </cols>
  <sheetData>
    <row r="1" spans="1:7" ht="15.75">
      <c r="A1" s="1349" t="s">
        <v>1803</v>
      </c>
      <c r="B1" s="1349"/>
      <c r="C1" s="1349"/>
      <c r="D1" s="1349"/>
      <c r="E1" s="1349"/>
      <c r="F1" s="1349"/>
      <c r="G1" s="1349"/>
    </row>
    <row r="2" spans="1:7" ht="15.75" thickBot="1"/>
    <row r="3" spans="1:7" ht="48.75" thickTop="1">
      <c r="A3" s="1356" t="s">
        <v>472</v>
      </c>
      <c r="B3" s="1357"/>
      <c r="C3" s="827" t="s">
        <v>1788</v>
      </c>
      <c r="D3" s="827" t="s">
        <v>1789</v>
      </c>
      <c r="E3" s="827" t="s">
        <v>1790</v>
      </c>
      <c r="F3" s="827" t="s">
        <v>1791</v>
      </c>
      <c r="G3" s="828" t="s">
        <v>1792</v>
      </c>
    </row>
    <row r="4" spans="1:7">
      <c r="A4" s="1358" t="s">
        <v>140</v>
      </c>
      <c r="B4" s="833" t="s">
        <v>1582</v>
      </c>
      <c r="C4" s="834">
        <f>SUM(İLKOKUL!I47)</f>
        <v>15102</v>
      </c>
      <c r="D4" s="835">
        <f>SUM(İLKOKUL!G47)</f>
        <v>750</v>
      </c>
      <c r="E4" s="835">
        <f>CEILING((C4/30),1)</f>
        <v>504</v>
      </c>
      <c r="F4" s="834">
        <f>SUM(E4-D4)</f>
        <v>-246</v>
      </c>
      <c r="G4" s="838">
        <f>CEILING((C4/D4),1)</f>
        <v>21</v>
      </c>
    </row>
    <row r="5" spans="1:7">
      <c r="A5" s="1358"/>
      <c r="B5" s="833" t="s">
        <v>1773</v>
      </c>
      <c r="C5" s="834">
        <f>SUM(İLKOKUL!I130)</f>
        <v>6383</v>
      </c>
      <c r="D5" s="835">
        <f>SUM(İLKOKUL!G130)</f>
        <v>451</v>
      </c>
      <c r="E5" s="835">
        <f t="shared" ref="E5:E16" si="0">CEILING((C5/30),1)</f>
        <v>213</v>
      </c>
      <c r="F5" s="834">
        <f t="shared" ref="F5:F20" si="1">SUM(E5-D5)</f>
        <v>-238</v>
      </c>
      <c r="G5" s="838">
        <f>CEILING((C5/D5),1)</f>
        <v>15</v>
      </c>
    </row>
    <row r="6" spans="1:7">
      <c r="A6" s="1359" t="s">
        <v>15</v>
      </c>
      <c r="B6" s="368" t="s">
        <v>1582</v>
      </c>
      <c r="C6" s="370">
        <f>SUM(İLKOKUL!I133)</f>
        <v>229</v>
      </c>
      <c r="D6" s="369">
        <f>SUM(İLKOKUL!G133)</f>
        <v>12</v>
      </c>
      <c r="E6" s="374">
        <f t="shared" si="0"/>
        <v>8</v>
      </c>
      <c r="F6" s="370">
        <f t="shared" si="1"/>
        <v>-4</v>
      </c>
      <c r="G6" s="371">
        <f t="shared" ref="G6:G16" si="2">CEILING((C6/D6),1)</f>
        <v>20</v>
      </c>
    </row>
    <row r="7" spans="1:7">
      <c r="A7" s="1359"/>
      <c r="B7" s="368" t="s">
        <v>1773</v>
      </c>
      <c r="C7" s="370">
        <f>SUM(İLKOKUL!I138)</f>
        <v>213</v>
      </c>
      <c r="D7" s="369">
        <f>SUM(İLKOKUL!G138)</f>
        <v>12</v>
      </c>
      <c r="E7" s="374">
        <f t="shared" si="0"/>
        <v>8</v>
      </c>
      <c r="F7" s="370">
        <f t="shared" si="1"/>
        <v>-4</v>
      </c>
      <c r="G7" s="371">
        <f t="shared" si="2"/>
        <v>18</v>
      </c>
    </row>
    <row r="8" spans="1:7">
      <c r="A8" s="1360" t="s">
        <v>28</v>
      </c>
      <c r="B8" s="833" t="s">
        <v>1582</v>
      </c>
      <c r="C8" s="834">
        <f>SUM(İLKOKUL!I164)</f>
        <v>1447</v>
      </c>
      <c r="D8" s="835">
        <f>SUM(İLKOKUL!G164)</f>
        <v>77</v>
      </c>
      <c r="E8" s="836">
        <f t="shared" si="0"/>
        <v>49</v>
      </c>
      <c r="F8" s="834">
        <f t="shared" si="1"/>
        <v>-28</v>
      </c>
      <c r="G8" s="837">
        <f t="shared" si="2"/>
        <v>19</v>
      </c>
    </row>
    <row r="9" spans="1:7">
      <c r="A9" s="1360"/>
      <c r="B9" s="833" t="s">
        <v>1773</v>
      </c>
      <c r="C9" s="834">
        <f>SUM(İLKOKUL!I176)</f>
        <v>803</v>
      </c>
      <c r="D9" s="835">
        <f>SUM(İLKOKUL!G176)</f>
        <v>23</v>
      </c>
      <c r="E9" s="836">
        <f t="shared" si="0"/>
        <v>27</v>
      </c>
      <c r="F9" s="834">
        <f t="shared" si="1"/>
        <v>4</v>
      </c>
      <c r="G9" s="837">
        <f t="shared" si="2"/>
        <v>35</v>
      </c>
    </row>
    <row r="10" spans="1:7">
      <c r="A10" s="1346" t="s">
        <v>84</v>
      </c>
      <c r="B10" s="340" t="s">
        <v>1582</v>
      </c>
      <c r="C10" s="341">
        <f>SUM(İLKOKUL!I182)</f>
        <v>335</v>
      </c>
      <c r="D10" s="342">
        <f>SUM(İLKOKUL!G182)</f>
        <v>18</v>
      </c>
      <c r="E10" s="374">
        <f t="shared" si="0"/>
        <v>12</v>
      </c>
      <c r="F10" s="341">
        <f t="shared" si="1"/>
        <v>-6</v>
      </c>
      <c r="G10" s="343">
        <f t="shared" si="2"/>
        <v>19</v>
      </c>
    </row>
    <row r="11" spans="1:7">
      <c r="A11" s="1346"/>
      <c r="B11" s="340" t="s">
        <v>1773</v>
      </c>
      <c r="C11" s="341">
        <f>SUM(İLKOKUL!I197)</f>
        <v>1041</v>
      </c>
      <c r="D11" s="342">
        <f>SUM(İLKOKUL!G197)</f>
        <v>91</v>
      </c>
      <c r="E11" s="374">
        <f t="shared" si="0"/>
        <v>35</v>
      </c>
      <c r="F11" s="341">
        <f t="shared" si="1"/>
        <v>-56</v>
      </c>
      <c r="G11" s="343">
        <f t="shared" si="2"/>
        <v>12</v>
      </c>
    </row>
    <row r="12" spans="1:7">
      <c r="A12" s="1361" t="s">
        <v>117</v>
      </c>
      <c r="B12" s="833" t="s">
        <v>1582</v>
      </c>
      <c r="C12" s="834">
        <f>SUM(İLKOKUL!I202)</f>
        <v>161</v>
      </c>
      <c r="D12" s="835">
        <f>SUM(İLKOKUL!G202)</f>
        <v>16</v>
      </c>
      <c r="E12" s="836">
        <f t="shared" si="0"/>
        <v>6</v>
      </c>
      <c r="F12" s="834">
        <f t="shared" si="1"/>
        <v>-10</v>
      </c>
      <c r="G12" s="838">
        <f t="shared" si="2"/>
        <v>11</v>
      </c>
    </row>
    <row r="13" spans="1:7">
      <c r="A13" s="1361"/>
      <c r="B13" s="833" t="s">
        <v>1773</v>
      </c>
      <c r="C13" s="834">
        <f>SUM(İLKOKUL!I213)</f>
        <v>587</v>
      </c>
      <c r="D13" s="835">
        <f>SUM(İLKOKUL!G213)</f>
        <v>56</v>
      </c>
      <c r="E13" s="836">
        <f t="shared" si="0"/>
        <v>20</v>
      </c>
      <c r="F13" s="834">
        <f t="shared" si="1"/>
        <v>-36</v>
      </c>
      <c r="G13" s="838">
        <f t="shared" si="2"/>
        <v>11</v>
      </c>
    </row>
    <row r="14" spans="1:7">
      <c r="A14" s="1346" t="s">
        <v>390</v>
      </c>
      <c r="B14" s="340" t="s">
        <v>1582</v>
      </c>
      <c r="C14" s="341">
        <f>SUM(İLKOKUL!I221)</f>
        <v>1154</v>
      </c>
      <c r="D14" s="342">
        <f>SUM(İLKOKUL!G221)</f>
        <v>43</v>
      </c>
      <c r="E14" s="374">
        <f t="shared" si="0"/>
        <v>39</v>
      </c>
      <c r="F14" s="341">
        <f t="shared" si="1"/>
        <v>-4</v>
      </c>
      <c r="G14" s="343">
        <f t="shared" si="2"/>
        <v>27</v>
      </c>
    </row>
    <row r="15" spans="1:7">
      <c r="A15" s="1346"/>
      <c r="B15" s="340" t="s">
        <v>1773</v>
      </c>
      <c r="C15" s="341">
        <f>SUM(İLKOKUL!I244)</f>
        <v>779</v>
      </c>
      <c r="D15" s="342">
        <f>SUM(İLKOKUL!G244)</f>
        <v>123</v>
      </c>
      <c r="E15" s="374">
        <f t="shared" si="0"/>
        <v>26</v>
      </c>
      <c r="F15" s="341">
        <f t="shared" si="1"/>
        <v>-97</v>
      </c>
      <c r="G15" s="343">
        <f t="shared" si="2"/>
        <v>7</v>
      </c>
    </row>
    <row r="16" spans="1:7">
      <c r="A16" s="1361" t="s">
        <v>442</v>
      </c>
      <c r="B16" s="833" t="s">
        <v>1582</v>
      </c>
      <c r="C16" s="834">
        <f>SUM(İLKOKUL!I247)</f>
        <v>155</v>
      </c>
      <c r="D16" s="835">
        <f>SUM(İLKOKUL!G247)</f>
        <v>10</v>
      </c>
      <c r="E16" s="836">
        <f t="shared" si="0"/>
        <v>6</v>
      </c>
      <c r="F16" s="834">
        <f t="shared" si="1"/>
        <v>-4</v>
      </c>
      <c r="G16" s="838">
        <f t="shared" si="2"/>
        <v>16</v>
      </c>
    </row>
    <row r="17" spans="1:7">
      <c r="A17" s="1361"/>
      <c r="B17" s="833" t="s">
        <v>1773</v>
      </c>
      <c r="C17" s="834"/>
      <c r="D17" s="835"/>
      <c r="E17" s="839"/>
      <c r="F17" s="834"/>
      <c r="G17" s="838"/>
    </row>
    <row r="18" spans="1:7" ht="15.75">
      <c r="A18" s="1347" t="s">
        <v>1584</v>
      </c>
      <c r="B18" s="344" t="s">
        <v>1582</v>
      </c>
      <c r="C18" s="345">
        <f>SUM(C4,C6,C8,C10,C12,C14,C16)</f>
        <v>18583</v>
      </c>
      <c r="D18" s="345">
        <f>SUM(D4,D6,D8,D10,D12,D14,D16)</f>
        <v>926</v>
      </c>
      <c r="E18" s="373">
        <f>CEILING((C18/30),1)</f>
        <v>620</v>
      </c>
      <c r="F18" s="345">
        <f t="shared" si="1"/>
        <v>-306</v>
      </c>
      <c r="G18" s="346">
        <f>CEILING((C18/D18),1)</f>
        <v>21</v>
      </c>
    </row>
    <row r="19" spans="1:7" ht="15.75">
      <c r="A19" s="1347"/>
      <c r="B19" s="344" t="s">
        <v>1773</v>
      </c>
      <c r="C19" s="345">
        <f>SUM(C5,C7,C9,C11,C13,C15,C17)</f>
        <v>9806</v>
      </c>
      <c r="D19" s="345">
        <f>SUM(D5,D7,D9,D11,D13,D15,D17)</f>
        <v>756</v>
      </c>
      <c r="E19" s="345">
        <f>CEILING((C19/30),1)</f>
        <v>327</v>
      </c>
      <c r="F19" s="345">
        <f t="shared" si="1"/>
        <v>-429</v>
      </c>
      <c r="G19" s="346">
        <f>CEILING((C19/D19),1)</f>
        <v>13</v>
      </c>
    </row>
    <row r="20" spans="1:7" ht="16.5" thickBot="1">
      <c r="A20" s="1348"/>
      <c r="B20" s="347" t="s">
        <v>1793</v>
      </c>
      <c r="C20" s="348">
        <f>SUM(C18:C19)</f>
        <v>28389</v>
      </c>
      <c r="D20" s="348">
        <f>SUM(D18:D19)</f>
        <v>1682</v>
      </c>
      <c r="E20" s="348">
        <f>CEILING((C20/30),1)</f>
        <v>947</v>
      </c>
      <c r="F20" s="348">
        <f t="shared" si="1"/>
        <v>-735</v>
      </c>
      <c r="G20" s="349">
        <f>CEILING((C20/D20),1)</f>
        <v>17</v>
      </c>
    </row>
    <row r="21" spans="1:7" ht="15.75" thickTop="1">
      <c r="A21" s="2" t="s">
        <v>1794</v>
      </c>
    </row>
    <row r="23" spans="1:7" ht="15.75">
      <c r="A23" s="1349" t="s">
        <v>1804</v>
      </c>
      <c r="B23" s="1349"/>
      <c r="C23" s="1349"/>
      <c r="D23" s="1349"/>
      <c r="E23" s="1349"/>
      <c r="F23" s="1349"/>
      <c r="G23" s="1349"/>
    </row>
    <row r="24" spans="1:7" ht="15.75" thickBot="1"/>
    <row r="25" spans="1:7" ht="48.75" thickTop="1">
      <c r="A25" s="1350" t="s">
        <v>472</v>
      </c>
      <c r="B25" s="1351"/>
      <c r="C25" s="829" t="s">
        <v>1788</v>
      </c>
      <c r="D25" s="829" t="s">
        <v>1789</v>
      </c>
      <c r="E25" s="829" t="s">
        <v>1790</v>
      </c>
      <c r="F25" s="829" t="s">
        <v>1791</v>
      </c>
      <c r="G25" s="830" t="s">
        <v>1792</v>
      </c>
    </row>
    <row r="26" spans="1:7">
      <c r="A26" s="1352" t="s">
        <v>140</v>
      </c>
      <c r="B26" s="336" t="s">
        <v>1582</v>
      </c>
      <c r="C26" s="337">
        <f>SUM(ORTAOKUL!H41)</f>
        <v>13304</v>
      </c>
      <c r="D26" s="338">
        <f>SUM(ORTAOKUL!F41)</f>
        <v>514</v>
      </c>
      <c r="E26" s="338">
        <f>CEILING((C26/30),1)</f>
        <v>444</v>
      </c>
      <c r="F26" s="337">
        <f>SUM(E26-D26)</f>
        <v>-70</v>
      </c>
      <c r="G26" s="339">
        <f>CEILING((C26/D26),1)</f>
        <v>26</v>
      </c>
    </row>
    <row r="27" spans="1:7">
      <c r="A27" s="1352"/>
      <c r="B27" s="336" t="s">
        <v>1773</v>
      </c>
      <c r="C27" s="337">
        <f>SUM(ORTAOKUL!H85)</f>
        <v>5166</v>
      </c>
      <c r="D27" s="338">
        <f>SUM(ORTAOKUL!F85)</f>
        <v>260</v>
      </c>
      <c r="E27" s="338">
        <f t="shared" ref="E27:E39" si="3">CEILING((C27/30),1)</f>
        <v>173</v>
      </c>
      <c r="F27" s="337">
        <f t="shared" ref="F27:F42" si="4">SUM(E27-D27)</f>
        <v>-87</v>
      </c>
      <c r="G27" s="339">
        <f>CEILING((C27/D27),1)</f>
        <v>20</v>
      </c>
    </row>
    <row r="28" spans="1:7">
      <c r="A28" s="1346" t="s">
        <v>15</v>
      </c>
      <c r="B28" s="340" t="s">
        <v>1582</v>
      </c>
      <c r="C28" s="341">
        <f>SUM(ORTAOKUL!H89)</f>
        <v>245</v>
      </c>
      <c r="D28" s="342">
        <f>SUM(ORTAOKUL!F89)</f>
        <v>29</v>
      </c>
      <c r="E28" s="342">
        <f t="shared" si="3"/>
        <v>9</v>
      </c>
      <c r="F28" s="341">
        <f t="shared" si="4"/>
        <v>-20</v>
      </c>
      <c r="G28" s="343">
        <f t="shared" ref="G28:G38" si="5">CEILING((C28/D28),1)</f>
        <v>9</v>
      </c>
    </row>
    <row r="29" spans="1:7">
      <c r="A29" s="1346"/>
      <c r="B29" s="340" t="s">
        <v>1773</v>
      </c>
      <c r="C29" s="341">
        <f>SUM(ORTAOKUL!H93)</f>
        <v>185</v>
      </c>
      <c r="D29" s="342">
        <f>SUM(ORTAOKUL!F93)</f>
        <v>22</v>
      </c>
      <c r="E29" s="342">
        <f t="shared" si="3"/>
        <v>7</v>
      </c>
      <c r="F29" s="341">
        <f t="shared" si="4"/>
        <v>-15</v>
      </c>
      <c r="G29" s="343">
        <f t="shared" si="5"/>
        <v>9</v>
      </c>
    </row>
    <row r="30" spans="1:7">
      <c r="A30" s="1345" t="s">
        <v>28</v>
      </c>
      <c r="B30" s="336" t="s">
        <v>1582</v>
      </c>
      <c r="C30" s="337">
        <f>SUM(ORTAOKUL!H106)</f>
        <v>1552</v>
      </c>
      <c r="D30" s="338">
        <f>SUM(ORTAOKUL!F106)</f>
        <v>83</v>
      </c>
      <c r="E30" s="338">
        <f t="shared" si="3"/>
        <v>52</v>
      </c>
      <c r="F30" s="337">
        <f t="shared" si="4"/>
        <v>-31</v>
      </c>
      <c r="G30" s="339">
        <f t="shared" si="5"/>
        <v>19</v>
      </c>
    </row>
    <row r="31" spans="1:7">
      <c r="A31" s="1345"/>
      <c r="B31" s="336" t="s">
        <v>1773</v>
      </c>
      <c r="C31" s="337">
        <f>SUM(ORTAOKUL!H113)</f>
        <v>660</v>
      </c>
      <c r="D31" s="338">
        <f>SUM(ORTAOKUL!F113)</f>
        <v>74</v>
      </c>
      <c r="E31" s="338">
        <f t="shared" si="3"/>
        <v>22</v>
      </c>
      <c r="F31" s="337">
        <f t="shared" si="4"/>
        <v>-52</v>
      </c>
      <c r="G31" s="339">
        <f t="shared" si="5"/>
        <v>9</v>
      </c>
    </row>
    <row r="32" spans="1:7">
      <c r="A32" s="1346" t="s">
        <v>84</v>
      </c>
      <c r="B32" s="340" t="s">
        <v>1582</v>
      </c>
      <c r="C32" s="341">
        <f>SUM(ORTAOKUL!H117)</f>
        <v>371</v>
      </c>
      <c r="D32" s="342">
        <f>SUM(ORTAOKUL!F117)</f>
        <v>8</v>
      </c>
      <c r="E32" s="342">
        <f t="shared" si="3"/>
        <v>13</v>
      </c>
      <c r="F32" s="341">
        <f t="shared" si="4"/>
        <v>5</v>
      </c>
      <c r="G32" s="343">
        <f t="shared" si="5"/>
        <v>47</v>
      </c>
    </row>
    <row r="33" spans="1:7">
      <c r="A33" s="1346"/>
      <c r="B33" s="340" t="s">
        <v>1773</v>
      </c>
      <c r="C33" s="341">
        <f>SUM(ORTAOKUL!H126)</f>
        <v>845</v>
      </c>
      <c r="D33" s="342">
        <f>SUM(ORTAOKUL!F126)</f>
        <v>60</v>
      </c>
      <c r="E33" s="342">
        <f t="shared" si="3"/>
        <v>29</v>
      </c>
      <c r="F33" s="341">
        <f t="shared" si="4"/>
        <v>-31</v>
      </c>
      <c r="G33" s="343">
        <f t="shared" si="5"/>
        <v>15</v>
      </c>
    </row>
    <row r="34" spans="1:7">
      <c r="A34" s="1345" t="s">
        <v>117</v>
      </c>
      <c r="B34" s="336" t="s">
        <v>1582</v>
      </c>
      <c r="C34" s="337">
        <f>SUM(ORTAOKUL!H131)</f>
        <v>232</v>
      </c>
      <c r="D34" s="338">
        <f>SUM(ORTAOKUL!F131)</f>
        <v>10</v>
      </c>
      <c r="E34" s="338">
        <f t="shared" si="3"/>
        <v>8</v>
      </c>
      <c r="F34" s="337">
        <f t="shared" si="4"/>
        <v>-2</v>
      </c>
      <c r="G34" s="339">
        <f t="shared" si="5"/>
        <v>24</v>
      </c>
    </row>
    <row r="35" spans="1:7">
      <c r="A35" s="1345"/>
      <c r="B35" s="336" t="s">
        <v>1773</v>
      </c>
      <c r="C35" s="337">
        <f>SUM(ORTAOKUL!H138)</f>
        <v>436</v>
      </c>
      <c r="D35" s="338">
        <f>SUM(ORTAOKUL!F138)</f>
        <v>25</v>
      </c>
      <c r="E35" s="338">
        <f t="shared" si="3"/>
        <v>15</v>
      </c>
      <c r="F35" s="337">
        <f t="shared" si="4"/>
        <v>-10</v>
      </c>
      <c r="G35" s="339">
        <f t="shared" si="5"/>
        <v>18</v>
      </c>
    </row>
    <row r="36" spans="1:7">
      <c r="A36" s="1346" t="s">
        <v>390</v>
      </c>
      <c r="B36" s="340" t="s">
        <v>1582</v>
      </c>
      <c r="C36" s="341">
        <f>SUM(ORTAOKUL!H147)</f>
        <v>1303</v>
      </c>
      <c r="D36" s="342">
        <f>SUM(ORTAOKUL!F147)</f>
        <v>88</v>
      </c>
      <c r="E36" s="342">
        <f t="shared" si="3"/>
        <v>44</v>
      </c>
      <c r="F36" s="341">
        <f t="shared" si="4"/>
        <v>-44</v>
      </c>
      <c r="G36" s="343">
        <f t="shared" si="5"/>
        <v>15</v>
      </c>
    </row>
    <row r="37" spans="1:7">
      <c r="A37" s="1346"/>
      <c r="B37" s="340" t="s">
        <v>1773</v>
      </c>
      <c r="C37" s="341">
        <f>SUM(ORTAOKUL!H155)</f>
        <v>567</v>
      </c>
      <c r="D37" s="342">
        <f>SUM(ORTAOKUL!F155)</f>
        <v>42</v>
      </c>
      <c r="E37" s="342">
        <f t="shared" si="3"/>
        <v>19</v>
      </c>
      <c r="F37" s="341">
        <f t="shared" si="4"/>
        <v>-23</v>
      </c>
      <c r="G37" s="343">
        <f t="shared" si="5"/>
        <v>14</v>
      </c>
    </row>
    <row r="38" spans="1:7">
      <c r="A38" s="1345" t="s">
        <v>442</v>
      </c>
      <c r="B38" s="336" t="s">
        <v>1582</v>
      </c>
      <c r="C38" s="337">
        <f>SUM(ORTAOKUL!H159)</f>
        <v>170</v>
      </c>
      <c r="D38" s="338">
        <f>SUM(ORTAOKUL!F159)</f>
        <v>24</v>
      </c>
      <c r="E38" s="338">
        <f t="shared" si="3"/>
        <v>6</v>
      </c>
      <c r="F38" s="337">
        <f t="shared" si="4"/>
        <v>-18</v>
      </c>
      <c r="G38" s="339">
        <f t="shared" si="5"/>
        <v>8</v>
      </c>
    </row>
    <row r="39" spans="1:7">
      <c r="A39" s="1345"/>
      <c r="B39" s="336" t="s">
        <v>1773</v>
      </c>
      <c r="C39" s="337"/>
      <c r="D39" s="338"/>
      <c r="E39" s="338">
        <f t="shared" si="3"/>
        <v>0</v>
      </c>
      <c r="F39" s="337">
        <f t="shared" si="4"/>
        <v>0</v>
      </c>
      <c r="G39" s="339">
        <v>0</v>
      </c>
    </row>
    <row r="40" spans="1:7" ht="15.75">
      <c r="A40" s="1347" t="s">
        <v>1584</v>
      </c>
      <c r="B40" s="344" t="s">
        <v>1582</v>
      </c>
      <c r="C40" s="345">
        <f>SUM(C26,C28,C30,C32,C34,C36,C38)</f>
        <v>17177</v>
      </c>
      <c r="D40" s="345">
        <f>SUM(D26,D28,D30,D32,D34,D36,D38)</f>
        <v>756</v>
      </c>
      <c r="E40" s="345">
        <f>CEILING((C40/30),1)</f>
        <v>573</v>
      </c>
      <c r="F40" s="345">
        <f t="shared" si="4"/>
        <v>-183</v>
      </c>
      <c r="G40" s="346">
        <f>CEILING((C40/D40),1)</f>
        <v>23</v>
      </c>
    </row>
    <row r="41" spans="1:7" ht="15.75">
      <c r="A41" s="1347"/>
      <c r="B41" s="344" t="s">
        <v>1773</v>
      </c>
      <c r="C41" s="345">
        <f>SUM(C27,C29,C31,C33,C35,C37,C39)</f>
        <v>7859</v>
      </c>
      <c r="D41" s="345">
        <f>SUM(D27,D29,D31,D33,D35,D37,D39)</f>
        <v>483</v>
      </c>
      <c r="E41" s="345">
        <f>CEILING((C41/30),1)</f>
        <v>262</v>
      </c>
      <c r="F41" s="345">
        <f t="shared" si="4"/>
        <v>-221</v>
      </c>
      <c r="G41" s="346">
        <f>CEILING((C41/D41),1)</f>
        <v>17</v>
      </c>
    </row>
    <row r="42" spans="1:7" ht="16.5" thickBot="1">
      <c r="A42" s="1348"/>
      <c r="B42" s="347" t="s">
        <v>1793</v>
      </c>
      <c r="C42" s="348">
        <f>SUM(C40:C41)</f>
        <v>25036</v>
      </c>
      <c r="D42" s="348">
        <f>SUM(D40:D41)</f>
        <v>1239</v>
      </c>
      <c r="E42" s="348">
        <f>CEILING((C42/30),1)</f>
        <v>835</v>
      </c>
      <c r="F42" s="348">
        <f t="shared" si="4"/>
        <v>-404</v>
      </c>
      <c r="G42" s="349">
        <f>CEILING((C42/D42),1)</f>
        <v>21</v>
      </c>
    </row>
    <row r="43" spans="1:7" ht="15.75" thickTop="1">
      <c r="A43" s="365"/>
      <c r="B43" s="365"/>
      <c r="C43" s="365"/>
      <c r="D43" s="365"/>
      <c r="E43" s="365"/>
      <c r="F43" s="365"/>
      <c r="G43" s="365"/>
    </row>
    <row r="44" spans="1:7">
      <c r="A44" s="365"/>
      <c r="B44" s="365"/>
      <c r="C44" s="365"/>
      <c r="D44" s="365"/>
      <c r="E44" s="365"/>
      <c r="F44" s="365"/>
      <c r="G44" s="365"/>
    </row>
    <row r="45" spans="1:7">
      <c r="A45" s="365"/>
      <c r="B45" s="365"/>
      <c r="C45" s="365"/>
      <c r="D45" s="365"/>
      <c r="E45" s="365"/>
      <c r="F45" s="365"/>
      <c r="G45" s="365"/>
    </row>
    <row r="46" spans="1:7">
      <c r="A46" s="365"/>
      <c r="B46" s="365"/>
      <c r="C46" s="365"/>
      <c r="D46" s="365"/>
      <c r="E46" s="365"/>
      <c r="F46" s="365"/>
      <c r="G46" s="365"/>
    </row>
    <row r="47" spans="1:7" ht="23.25" customHeight="1">
      <c r="A47" s="1349" t="s">
        <v>1787</v>
      </c>
      <c r="B47" s="1349"/>
      <c r="C47" s="1349"/>
      <c r="D47" s="1349"/>
      <c r="E47" s="1349"/>
      <c r="F47" s="1349"/>
      <c r="G47" s="1349"/>
    </row>
    <row r="48" spans="1:7" ht="15.75" thickBot="1"/>
    <row r="49" spans="1:7" ht="51" customHeight="1" thickTop="1">
      <c r="A49" s="1350" t="s">
        <v>472</v>
      </c>
      <c r="B49" s="1351"/>
      <c r="C49" s="829" t="s">
        <v>1788</v>
      </c>
      <c r="D49" s="829" t="s">
        <v>1789</v>
      </c>
      <c r="E49" s="829" t="s">
        <v>1790</v>
      </c>
      <c r="F49" s="829" t="s">
        <v>1791</v>
      </c>
      <c r="G49" s="830" t="s">
        <v>1792</v>
      </c>
    </row>
    <row r="50" spans="1:7" ht="15.75" customHeight="1">
      <c r="A50" s="1352" t="s">
        <v>140</v>
      </c>
      <c r="B50" s="336" t="s">
        <v>1582</v>
      </c>
      <c r="C50" s="337">
        <v>28406</v>
      </c>
      <c r="D50" s="337">
        <v>1264</v>
      </c>
      <c r="E50" s="338">
        <f t="shared" ref="E50:E63" si="6">CEILING((C50/30),1)</f>
        <v>947</v>
      </c>
      <c r="F50" s="337">
        <f>SUM(E50-D50)</f>
        <v>-317</v>
      </c>
      <c r="G50" s="339">
        <f>CEILING((C50/D50),1)</f>
        <v>23</v>
      </c>
    </row>
    <row r="51" spans="1:7">
      <c r="A51" s="1352"/>
      <c r="B51" s="336" t="s">
        <v>1773</v>
      </c>
      <c r="C51" s="337">
        <v>11549</v>
      </c>
      <c r="D51" s="337">
        <v>711</v>
      </c>
      <c r="E51" s="338">
        <f t="shared" si="6"/>
        <v>385</v>
      </c>
      <c r="F51" s="337">
        <f t="shared" ref="F51:F66" si="7">SUM(E51-D51)</f>
        <v>-326</v>
      </c>
      <c r="G51" s="339">
        <f>CEILING((C51/D51),1)</f>
        <v>17</v>
      </c>
    </row>
    <row r="52" spans="1:7">
      <c r="A52" s="1354" t="s">
        <v>15</v>
      </c>
      <c r="B52" s="368" t="s">
        <v>1582</v>
      </c>
      <c r="C52" s="831">
        <v>474</v>
      </c>
      <c r="D52" s="831">
        <v>41</v>
      </c>
      <c r="E52" s="369">
        <f t="shared" si="6"/>
        <v>16</v>
      </c>
      <c r="F52" s="370">
        <f t="shared" si="7"/>
        <v>-25</v>
      </c>
      <c r="G52" s="371">
        <f t="shared" ref="G52:G66" si="8">CEILING((C52/D52),1)</f>
        <v>12</v>
      </c>
    </row>
    <row r="53" spans="1:7">
      <c r="A53" s="1355"/>
      <c r="B53" s="368" t="s">
        <v>1773</v>
      </c>
      <c r="C53" s="831">
        <v>398</v>
      </c>
      <c r="D53" s="831">
        <v>34</v>
      </c>
      <c r="E53" s="369">
        <f t="shared" si="6"/>
        <v>14</v>
      </c>
      <c r="F53" s="370">
        <f t="shared" si="7"/>
        <v>-20</v>
      </c>
      <c r="G53" s="371">
        <f t="shared" si="8"/>
        <v>12</v>
      </c>
    </row>
    <row r="54" spans="1:7">
      <c r="A54" s="1345" t="s">
        <v>28</v>
      </c>
      <c r="B54" s="336" t="s">
        <v>1582</v>
      </c>
      <c r="C54" s="337">
        <v>2999</v>
      </c>
      <c r="D54" s="337">
        <v>160</v>
      </c>
      <c r="E54" s="338">
        <f t="shared" si="6"/>
        <v>100</v>
      </c>
      <c r="F54" s="337">
        <f t="shared" si="7"/>
        <v>-60</v>
      </c>
      <c r="G54" s="339">
        <f t="shared" si="8"/>
        <v>19</v>
      </c>
    </row>
    <row r="55" spans="1:7">
      <c r="A55" s="1345"/>
      <c r="B55" s="336" t="s">
        <v>1773</v>
      </c>
      <c r="C55" s="337">
        <v>1463</v>
      </c>
      <c r="D55" s="337">
        <v>97</v>
      </c>
      <c r="E55" s="338">
        <f t="shared" si="6"/>
        <v>49</v>
      </c>
      <c r="F55" s="337">
        <f t="shared" si="7"/>
        <v>-48</v>
      </c>
      <c r="G55" s="339">
        <f t="shared" si="8"/>
        <v>16</v>
      </c>
    </row>
    <row r="56" spans="1:7">
      <c r="A56" s="1346" t="s">
        <v>84</v>
      </c>
      <c r="B56" s="340" t="s">
        <v>1582</v>
      </c>
      <c r="C56" s="832">
        <v>706</v>
      </c>
      <c r="D56" s="832">
        <v>26</v>
      </c>
      <c r="E56" s="342">
        <f t="shared" si="6"/>
        <v>24</v>
      </c>
      <c r="F56" s="341">
        <f t="shared" si="7"/>
        <v>-2</v>
      </c>
      <c r="G56" s="343">
        <f t="shared" si="8"/>
        <v>28</v>
      </c>
    </row>
    <row r="57" spans="1:7">
      <c r="A57" s="1346"/>
      <c r="B57" s="340" t="s">
        <v>1773</v>
      </c>
      <c r="C57" s="832">
        <v>1886</v>
      </c>
      <c r="D57" s="832">
        <v>151</v>
      </c>
      <c r="E57" s="342">
        <f t="shared" si="6"/>
        <v>63</v>
      </c>
      <c r="F57" s="341">
        <f t="shared" si="7"/>
        <v>-88</v>
      </c>
      <c r="G57" s="343">
        <f t="shared" si="8"/>
        <v>13</v>
      </c>
    </row>
    <row r="58" spans="1:7">
      <c r="A58" s="1345" t="s">
        <v>117</v>
      </c>
      <c r="B58" s="336" t="s">
        <v>1582</v>
      </c>
      <c r="C58" s="337">
        <v>393</v>
      </c>
      <c r="D58" s="337">
        <v>26</v>
      </c>
      <c r="E58" s="338">
        <f t="shared" si="6"/>
        <v>14</v>
      </c>
      <c r="F58" s="337">
        <f t="shared" si="7"/>
        <v>-12</v>
      </c>
      <c r="G58" s="339">
        <f t="shared" si="8"/>
        <v>16</v>
      </c>
    </row>
    <row r="59" spans="1:7">
      <c r="A59" s="1345"/>
      <c r="B59" s="336" t="s">
        <v>1773</v>
      </c>
      <c r="C59" s="337">
        <v>1023</v>
      </c>
      <c r="D59" s="337">
        <v>81</v>
      </c>
      <c r="E59" s="338">
        <f t="shared" si="6"/>
        <v>35</v>
      </c>
      <c r="F59" s="337">
        <f t="shared" si="7"/>
        <v>-46</v>
      </c>
      <c r="G59" s="339">
        <f t="shared" si="8"/>
        <v>13</v>
      </c>
    </row>
    <row r="60" spans="1:7">
      <c r="A60" s="1346" t="s">
        <v>390</v>
      </c>
      <c r="B60" s="340" t="s">
        <v>1582</v>
      </c>
      <c r="C60" s="832">
        <v>2457</v>
      </c>
      <c r="D60" s="832">
        <v>131</v>
      </c>
      <c r="E60" s="342">
        <f t="shared" si="6"/>
        <v>82</v>
      </c>
      <c r="F60" s="341">
        <f t="shared" si="7"/>
        <v>-49</v>
      </c>
      <c r="G60" s="343">
        <f t="shared" si="8"/>
        <v>19</v>
      </c>
    </row>
    <row r="61" spans="1:7">
      <c r="A61" s="1346"/>
      <c r="B61" s="340" t="s">
        <v>1773</v>
      </c>
      <c r="C61" s="832">
        <v>1346</v>
      </c>
      <c r="D61" s="832">
        <v>165</v>
      </c>
      <c r="E61" s="342">
        <f t="shared" si="6"/>
        <v>45</v>
      </c>
      <c r="F61" s="341">
        <f t="shared" si="7"/>
        <v>-120</v>
      </c>
      <c r="G61" s="343">
        <f t="shared" si="8"/>
        <v>9</v>
      </c>
    </row>
    <row r="62" spans="1:7">
      <c r="A62" s="1345" t="s">
        <v>442</v>
      </c>
      <c r="B62" s="336" t="s">
        <v>1582</v>
      </c>
      <c r="C62" s="337">
        <v>325</v>
      </c>
      <c r="D62" s="337">
        <v>34</v>
      </c>
      <c r="E62" s="338">
        <f t="shared" si="6"/>
        <v>11</v>
      </c>
      <c r="F62" s="337">
        <f t="shared" si="7"/>
        <v>-23</v>
      </c>
      <c r="G62" s="339">
        <f t="shared" si="8"/>
        <v>10</v>
      </c>
    </row>
    <row r="63" spans="1:7">
      <c r="A63" s="1345"/>
      <c r="B63" s="336" t="s">
        <v>1773</v>
      </c>
      <c r="C63" s="337">
        <v>0</v>
      </c>
      <c r="D63" s="337">
        <v>0</v>
      </c>
      <c r="E63" s="338">
        <f t="shared" si="6"/>
        <v>0</v>
      </c>
      <c r="F63" s="337">
        <f t="shared" si="7"/>
        <v>0</v>
      </c>
      <c r="G63" s="339">
        <v>0</v>
      </c>
    </row>
    <row r="64" spans="1:7" ht="15.75">
      <c r="A64" s="1347" t="s">
        <v>1584</v>
      </c>
      <c r="B64" s="344" t="s">
        <v>1582</v>
      </c>
      <c r="C64" s="345">
        <f>SUM(C50,C52,C54,C56,C58,C60,C62)</f>
        <v>35760</v>
      </c>
      <c r="D64" s="345">
        <f>SUM(D50,D52,D54,D56,D58,D60,D62)</f>
        <v>1682</v>
      </c>
      <c r="E64" s="345">
        <f>CEILING((C64/30),1)</f>
        <v>1192</v>
      </c>
      <c r="F64" s="345">
        <f t="shared" si="7"/>
        <v>-490</v>
      </c>
      <c r="G64" s="346">
        <f t="shared" si="8"/>
        <v>22</v>
      </c>
    </row>
    <row r="65" spans="1:7" ht="15.75">
      <c r="A65" s="1347"/>
      <c r="B65" s="344" t="s">
        <v>1773</v>
      </c>
      <c r="C65" s="345">
        <f>SUM(C51,C53,C55,C57,C59,C61,C63)</f>
        <v>17665</v>
      </c>
      <c r="D65" s="345">
        <f>SUM(D51,D53,D55,D57,D59,D61,D63)</f>
        <v>1239</v>
      </c>
      <c r="E65" s="345">
        <f>CEILING((C65/30),1)</f>
        <v>589</v>
      </c>
      <c r="F65" s="345">
        <f t="shared" si="7"/>
        <v>-650</v>
      </c>
      <c r="G65" s="346">
        <f t="shared" si="8"/>
        <v>15</v>
      </c>
    </row>
    <row r="66" spans="1:7" ht="16.5" thickBot="1">
      <c r="A66" s="1348"/>
      <c r="B66" s="347" t="s">
        <v>1793</v>
      </c>
      <c r="C66" s="348">
        <f>SUM(C64:C65)</f>
        <v>53425</v>
      </c>
      <c r="D66" s="348">
        <f>SUM(D64:D65)</f>
        <v>2921</v>
      </c>
      <c r="E66" s="348">
        <f>CEILING((C66/30),1)</f>
        <v>1781</v>
      </c>
      <c r="F66" s="348">
        <f t="shared" si="7"/>
        <v>-1140</v>
      </c>
      <c r="G66" s="349">
        <f t="shared" si="8"/>
        <v>19</v>
      </c>
    </row>
    <row r="67" spans="1:7" ht="15.75" thickTop="1">
      <c r="A67" s="2" t="s">
        <v>1794</v>
      </c>
    </row>
    <row r="69" spans="1:7">
      <c r="A69" s="1353"/>
      <c r="B69" s="1353"/>
      <c r="C69" s="1353"/>
      <c r="D69" s="1353"/>
      <c r="E69" s="1353"/>
      <c r="F69" s="1353"/>
      <c r="G69" s="1353"/>
    </row>
    <row r="70" spans="1:7" ht="21" customHeight="1">
      <c r="A70" s="1349" t="s">
        <v>1795</v>
      </c>
      <c r="B70" s="1349"/>
      <c r="C70" s="1349"/>
      <c r="D70" s="1349"/>
      <c r="E70" s="1349"/>
      <c r="F70" s="1349"/>
      <c r="G70" s="1349"/>
    </row>
    <row r="71" spans="1:7" ht="15.75" thickBot="1"/>
    <row r="72" spans="1:7" ht="51.75" customHeight="1" thickTop="1">
      <c r="A72" s="1350" t="s">
        <v>472</v>
      </c>
      <c r="B72" s="1351"/>
      <c r="C72" s="829" t="s">
        <v>1788</v>
      </c>
      <c r="D72" s="829" t="s">
        <v>1789</v>
      </c>
      <c r="E72" s="829" t="s">
        <v>1790</v>
      </c>
      <c r="F72" s="829" t="s">
        <v>1791</v>
      </c>
      <c r="G72" s="830" t="s">
        <v>1792</v>
      </c>
    </row>
    <row r="73" spans="1:7" ht="15.75" customHeight="1">
      <c r="A73" s="1352" t="s">
        <v>140</v>
      </c>
      <c r="B73" s="336" t="s">
        <v>1582</v>
      </c>
      <c r="C73" s="337">
        <f>SUM(LİSE!H94)</f>
        <v>15529</v>
      </c>
      <c r="D73" s="338">
        <f>SUM(LİSE!F94)</f>
        <v>677</v>
      </c>
      <c r="E73" s="338">
        <f t="shared" ref="E73:E89" si="9">CEILING((C73/30),1)</f>
        <v>518</v>
      </c>
      <c r="F73" s="337">
        <f>SUM(E73-D73)</f>
        <v>-159</v>
      </c>
      <c r="G73" s="339">
        <f>CEILING((C73/D73),1)</f>
        <v>23</v>
      </c>
    </row>
    <row r="74" spans="1:7">
      <c r="A74" s="1352"/>
      <c r="B74" s="336" t="s">
        <v>1773</v>
      </c>
      <c r="C74" s="337">
        <f>SUM(LİSE!H95)</f>
        <v>772</v>
      </c>
      <c r="D74" s="338">
        <f>SUM(LİSE!F95)</f>
        <v>58</v>
      </c>
      <c r="E74" s="338">
        <f t="shared" si="9"/>
        <v>26</v>
      </c>
      <c r="F74" s="337">
        <f t="shared" ref="F74:F89" si="10">SUM(E74-D74)</f>
        <v>-32</v>
      </c>
      <c r="G74" s="339">
        <f t="shared" ref="G74:G89" si="11">CEILING((C74/D74),1)</f>
        <v>14</v>
      </c>
    </row>
    <row r="75" spans="1:7">
      <c r="A75" s="1346" t="s">
        <v>15</v>
      </c>
      <c r="B75" s="340" t="s">
        <v>1582</v>
      </c>
      <c r="C75" s="341">
        <f>SUM(LİSE!H98)</f>
        <v>270</v>
      </c>
      <c r="D75" s="342">
        <f>SUM(LİSE!F98)</f>
        <v>16</v>
      </c>
      <c r="E75" s="342">
        <f t="shared" si="9"/>
        <v>9</v>
      </c>
      <c r="F75" s="341">
        <f t="shared" si="10"/>
        <v>-7</v>
      </c>
      <c r="G75" s="343">
        <f t="shared" si="11"/>
        <v>17</v>
      </c>
    </row>
    <row r="76" spans="1:7">
      <c r="A76" s="1346"/>
      <c r="B76" s="340" t="s">
        <v>1773</v>
      </c>
      <c r="C76" s="341"/>
      <c r="D76" s="342"/>
      <c r="E76" s="342">
        <f t="shared" si="9"/>
        <v>0</v>
      </c>
      <c r="F76" s="341">
        <v>0</v>
      </c>
      <c r="G76" s="343">
        <v>0</v>
      </c>
    </row>
    <row r="77" spans="1:7">
      <c r="A77" s="1345" t="s">
        <v>28</v>
      </c>
      <c r="B77" s="336" t="s">
        <v>1582</v>
      </c>
      <c r="C77" s="337">
        <f>SUM(LİSE!H102)</f>
        <v>553</v>
      </c>
      <c r="D77" s="338">
        <f>SUM(LİSE!F102)</f>
        <v>23</v>
      </c>
      <c r="E77" s="338">
        <f t="shared" si="9"/>
        <v>19</v>
      </c>
      <c r="F77" s="337">
        <f t="shared" si="10"/>
        <v>-4</v>
      </c>
      <c r="G77" s="339">
        <f t="shared" si="11"/>
        <v>25</v>
      </c>
    </row>
    <row r="78" spans="1:7">
      <c r="A78" s="1345"/>
      <c r="B78" s="336" t="s">
        <v>1773</v>
      </c>
      <c r="C78" s="337">
        <f>SUM(LİSE!H103)</f>
        <v>142</v>
      </c>
      <c r="D78" s="338">
        <f>SUM(LİSE!F103)</f>
        <v>8</v>
      </c>
      <c r="E78" s="338">
        <f t="shared" si="9"/>
        <v>5</v>
      </c>
      <c r="F78" s="337">
        <f t="shared" si="10"/>
        <v>-3</v>
      </c>
      <c r="G78" s="339">
        <f t="shared" si="11"/>
        <v>18</v>
      </c>
    </row>
    <row r="79" spans="1:7">
      <c r="A79" s="1346" t="s">
        <v>84</v>
      </c>
      <c r="B79" s="340" t="s">
        <v>1582</v>
      </c>
      <c r="C79" s="341">
        <f>SUM(LİSE!H106)</f>
        <v>144</v>
      </c>
      <c r="D79" s="342">
        <f>SUM(LİSE!F106)</f>
        <v>11</v>
      </c>
      <c r="E79" s="342">
        <f t="shared" si="9"/>
        <v>5</v>
      </c>
      <c r="F79" s="341">
        <f t="shared" si="10"/>
        <v>-6</v>
      </c>
      <c r="G79" s="343">
        <f t="shared" si="11"/>
        <v>14</v>
      </c>
    </row>
    <row r="80" spans="1:7">
      <c r="A80" s="1346"/>
      <c r="B80" s="340" t="s">
        <v>1773</v>
      </c>
      <c r="C80" s="341">
        <f>SUM(LİSE!H107)</f>
        <v>387</v>
      </c>
      <c r="D80" s="342">
        <f>SUM(LİSE!F107)</f>
        <v>26</v>
      </c>
      <c r="E80" s="342">
        <f t="shared" si="9"/>
        <v>13</v>
      </c>
      <c r="F80" s="341">
        <f t="shared" si="10"/>
        <v>-13</v>
      </c>
      <c r="G80" s="343">
        <f t="shared" si="11"/>
        <v>15</v>
      </c>
    </row>
    <row r="81" spans="1:7">
      <c r="A81" s="1345" t="s">
        <v>117</v>
      </c>
      <c r="B81" s="336" t="s">
        <v>1582</v>
      </c>
      <c r="C81" s="337">
        <f>SUM(LİSE!H110)</f>
        <v>168</v>
      </c>
      <c r="D81" s="338">
        <f>SUM(LİSE!F110)</f>
        <v>13</v>
      </c>
      <c r="E81" s="338">
        <f t="shared" si="9"/>
        <v>6</v>
      </c>
      <c r="F81" s="337">
        <f t="shared" si="10"/>
        <v>-7</v>
      </c>
      <c r="G81" s="339">
        <f t="shared" si="11"/>
        <v>13</v>
      </c>
    </row>
    <row r="82" spans="1:7">
      <c r="A82" s="1345"/>
      <c r="B82" s="336" t="s">
        <v>1773</v>
      </c>
      <c r="C82" s="337">
        <f>SUM(LİSE!H111)</f>
        <v>77</v>
      </c>
      <c r="D82" s="338">
        <f>SUM(LİSE!F111)</f>
        <v>11</v>
      </c>
      <c r="E82" s="338">
        <f t="shared" si="9"/>
        <v>3</v>
      </c>
      <c r="F82" s="337">
        <f t="shared" si="10"/>
        <v>-8</v>
      </c>
      <c r="G82" s="339">
        <f t="shared" si="11"/>
        <v>7</v>
      </c>
    </row>
    <row r="83" spans="1:7">
      <c r="A83" s="1346" t="s">
        <v>390</v>
      </c>
      <c r="B83" s="340" t="s">
        <v>1582</v>
      </c>
      <c r="C83" s="341">
        <f>SUM(LİSE!H114)</f>
        <v>1881</v>
      </c>
      <c r="D83" s="342">
        <f>SUM(LİSE!F114)</f>
        <v>80</v>
      </c>
      <c r="E83" s="350">
        <f t="shared" si="9"/>
        <v>63</v>
      </c>
      <c r="F83" s="351">
        <f t="shared" si="10"/>
        <v>-17</v>
      </c>
      <c r="G83" s="352">
        <f t="shared" si="11"/>
        <v>24</v>
      </c>
    </row>
    <row r="84" spans="1:7">
      <c r="A84" s="1346"/>
      <c r="B84" s="340" t="s">
        <v>1773</v>
      </c>
      <c r="C84" s="341">
        <f>SUM(LİSE!H115)</f>
        <v>15</v>
      </c>
      <c r="D84" s="342">
        <f>SUM(LİSE!F115)</f>
        <v>7</v>
      </c>
      <c r="E84" s="350">
        <f t="shared" si="9"/>
        <v>1</v>
      </c>
      <c r="F84" s="341">
        <f t="shared" si="10"/>
        <v>-6</v>
      </c>
      <c r="G84" s="343">
        <f t="shared" si="11"/>
        <v>3</v>
      </c>
    </row>
    <row r="85" spans="1:7">
      <c r="A85" s="1345" t="s">
        <v>442</v>
      </c>
      <c r="B85" s="336" t="s">
        <v>1582</v>
      </c>
      <c r="C85" s="337">
        <f>SUM(LİSE!H118)</f>
        <v>84</v>
      </c>
      <c r="D85" s="338">
        <f>SUM(LİSE!F118)</f>
        <v>8</v>
      </c>
      <c r="E85" s="338">
        <f t="shared" si="9"/>
        <v>3</v>
      </c>
      <c r="F85" s="337">
        <f t="shared" si="10"/>
        <v>-5</v>
      </c>
      <c r="G85" s="339">
        <v>0</v>
      </c>
    </row>
    <row r="86" spans="1:7">
      <c r="A86" s="1345"/>
      <c r="B86" s="336" t="s">
        <v>1773</v>
      </c>
      <c r="C86" s="337"/>
      <c r="D86" s="338"/>
      <c r="E86" s="338">
        <f t="shared" si="9"/>
        <v>0</v>
      </c>
      <c r="F86" s="337">
        <v>0</v>
      </c>
      <c r="G86" s="339">
        <v>0</v>
      </c>
    </row>
    <row r="87" spans="1:7" ht="15.75">
      <c r="A87" s="1347" t="s">
        <v>1584</v>
      </c>
      <c r="B87" s="344" t="s">
        <v>1582</v>
      </c>
      <c r="C87" s="345">
        <f>SUM(C73,C75,C77,C79,C81,C83,C85)</f>
        <v>18629</v>
      </c>
      <c r="D87" s="345">
        <f>SUM(D73,D75,D77,D79,D81,D83,D85)</f>
        <v>828</v>
      </c>
      <c r="E87" s="345">
        <f t="shared" si="9"/>
        <v>621</v>
      </c>
      <c r="F87" s="345">
        <f t="shared" si="10"/>
        <v>-207</v>
      </c>
      <c r="G87" s="346">
        <f t="shared" si="11"/>
        <v>23</v>
      </c>
    </row>
    <row r="88" spans="1:7" ht="15.75">
      <c r="A88" s="1347"/>
      <c r="B88" s="344" t="s">
        <v>1773</v>
      </c>
      <c r="C88" s="345">
        <f>SUM(C74,C76,C78,C80,C82,C84,C86)</f>
        <v>1393</v>
      </c>
      <c r="D88" s="345">
        <f>SUM(D74,D76,D78,D80,D82,D84,D86)</f>
        <v>110</v>
      </c>
      <c r="E88" s="345">
        <f t="shared" si="9"/>
        <v>47</v>
      </c>
      <c r="F88" s="345">
        <f t="shared" si="10"/>
        <v>-63</v>
      </c>
      <c r="G88" s="346">
        <f t="shared" si="11"/>
        <v>13</v>
      </c>
    </row>
    <row r="89" spans="1:7" ht="16.5" thickBot="1">
      <c r="A89" s="1348"/>
      <c r="B89" s="347" t="s">
        <v>1793</v>
      </c>
      <c r="C89" s="348">
        <f>SUM(C87:C88)</f>
        <v>20022</v>
      </c>
      <c r="D89" s="348">
        <f>SUM(D87:D88)</f>
        <v>938</v>
      </c>
      <c r="E89" s="348">
        <f t="shared" si="9"/>
        <v>668</v>
      </c>
      <c r="F89" s="348">
        <f t="shared" si="10"/>
        <v>-270</v>
      </c>
      <c r="G89" s="349">
        <f t="shared" si="11"/>
        <v>22</v>
      </c>
    </row>
    <row r="90" spans="1:7" ht="15.75" thickTop="1"/>
  </sheetData>
  <sheetProtection password="E71B" sheet="1" objects="1" scenarios="1"/>
  <mergeCells count="41">
    <mergeCell ref="A32:A33"/>
    <mergeCell ref="A34:A35"/>
    <mergeCell ref="A36:A37"/>
    <mergeCell ref="A38:A39"/>
    <mergeCell ref="A40:A42"/>
    <mergeCell ref="A23:G23"/>
    <mergeCell ref="A25:B25"/>
    <mergeCell ref="A26:A27"/>
    <mergeCell ref="A28:A29"/>
    <mergeCell ref="A30:A31"/>
    <mergeCell ref="A10:A11"/>
    <mergeCell ref="A12:A13"/>
    <mergeCell ref="A14:A15"/>
    <mergeCell ref="A16:A17"/>
    <mergeCell ref="A18:A20"/>
    <mergeCell ref="A1:G1"/>
    <mergeCell ref="A3:B3"/>
    <mergeCell ref="A4:A5"/>
    <mergeCell ref="A6:A7"/>
    <mergeCell ref="A8:A9"/>
    <mergeCell ref="A69:G69"/>
    <mergeCell ref="A47:G47"/>
    <mergeCell ref="A49:B49"/>
    <mergeCell ref="A50:A51"/>
    <mergeCell ref="A52:A53"/>
    <mergeCell ref="A54:A55"/>
    <mergeCell ref="A56:A57"/>
    <mergeCell ref="A58:A59"/>
    <mergeCell ref="A60:A61"/>
    <mergeCell ref="A62:A63"/>
    <mergeCell ref="A64:A66"/>
    <mergeCell ref="A81:A82"/>
    <mergeCell ref="A83:A84"/>
    <mergeCell ref="A85:A86"/>
    <mergeCell ref="A87:A89"/>
    <mergeCell ref="A70:G70"/>
    <mergeCell ref="A72:B72"/>
    <mergeCell ref="A73:A74"/>
    <mergeCell ref="A75:A76"/>
    <mergeCell ref="A77:A78"/>
    <mergeCell ref="A79:A80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3" sqref="A3"/>
      <selection pane="bottomRight" activeCell="Q13" sqref="Q13"/>
    </sheetView>
  </sheetViews>
  <sheetFormatPr defaultRowHeight="15"/>
  <cols>
    <col min="1" max="1" width="11.28515625" customWidth="1"/>
    <col min="2" max="2" width="8.28515625" customWidth="1"/>
    <col min="3" max="3" width="29.140625" customWidth="1"/>
    <col min="4" max="12" width="5.42578125" customWidth="1"/>
  </cols>
  <sheetData>
    <row r="1" spans="1:13" s="2" customFormat="1" ht="30.75" customHeight="1">
      <c r="A1" s="1362" t="s">
        <v>1884</v>
      </c>
      <c r="B1" s="1362"/>
      <c r="C1" s="1362"/>
      <c r="D1" s="1362"/>
      <c r="E1" s="1362"/>
      <c r="F1" s="1362"/>
      <c r="G1" s="1362"/>
      <c r="H1" s="1362"/>
      <c r="I1" s="1362"/>
      <c r="J1" s="1362"/>
      <c r="K1" s="1362"/>
      <c r="L1" s="1362"/>
      <c r="M1" s="2" t="s">
        <v>1883</v>
      </c>
    </row>
    <row r="2" spans="1:13" s="2" customFormat="1" ht="11.25" customHeight="1" thickBot="1"/>
    <row r="3" spans="1:13" ht="29.25" customHeight="1">
      <c r="A3" s="1368" t="s">
        <v>472</v>
      </c>
      <c r="B3" s="1363" t="s">
        <v>1767</v>
      </c>
      <c r="C3" s="1363" t="s">
        <v>13</v>
      </c>
      <c r="D3" s="1363" t="s">
        <v>1835</v>
      </c>
      <c r="E3" s="1363"/>
      <c r="F3" s="1363" t="s">
        <v>1836</v>
      </c>
      <c r="G3" s="1363"/>
      <c r="H3" s="1363" t="s">
        <v>1837</v>
      </c>
      <c r="I3" s="1363"/>
      <c r="J3" s="1363" t="s">
        <v>1584</v>
      </c>
      <c r="K3" s="1363"/>
      <c r="L3" s="1364"/>
    </row>
    <row r="4" spans="1:13" s="2" customFormat="1" ht="19.5" customHeight="1" thickBot="1">
      <c r="A4" s="1369"/>
      <c r="B4" s="1370"/>
      <c r="C4" s="1370"/>
      <c r="D4" s="808" t="s">
        <v>448</v>
      </c>
      <c r="E4" s="808" t="s">
        <v>449</v>
      </c>
      <c r="F4" s="808" t="s">
        <v>448</v>
      </c>
      <c r="G4" s="808" t="s">
        <v>449</v>
      </c>
      <c r="H4" s="808" t="s">
        <v>448</v>
      </c>
      <c r="I4" s="808" t="s">
        <v>449</v>
      </c>
      <c r="J4" s="808" t="s">
        <v>448</v>
      </c>
      <c r="K4" s="808" t="s">
        <v>449</v>
      </c>
      <c r="L4" s="619" t="s">
        <v>450</v>
      </c>
    </row>
    <row r="5" spans="1:13" s="2" customFormat="1" ht="21" customHeight="1">
      <c r="A5" s="841" t="s">
        <v>140</v>
      </c>
      <c r="B5" s="840">
        <v>704022</v>
      </c>
      <c r="C5" s="840" t="s">
        <v>153</v>
      </c>
      <c r="D5" s="840">
        <v>0</v>
      </c>
      <c r="E5" s="840">
        <v>0</v>
      </c>
      <c r="F5" s="840">
        <v>0</v>
      </c>
      <c r="G5" s="840">
        <v>0</v>
      </c>
      <c r="H5" s="840">
        <v>9</v>
      </c>
      <c r="I5" s="840">
        <v>9</v>
      </c>
      <c r="J5" s="67">
        <f t="shared" ref="J5:J36" si="0">SUM(D5,F5,H5)</f>
        <v>9</v>
      </c>
      <c r="K5" s="67">
        <f t="shared" ref="K5:K36" si="1">SUM(E5,G5,I5)</f>
        <v>9</v>
      </c>
      <c r="L5" s="382">
        <f t="shared" ref="L5:L36" si="2">SUM(J5:K5)</f>
        <v>18</v>
      </c>
    </row>
    <row r="6" spans="1:13" ht="21" customHeight="1">
      <c r="A6" s="616" t="s">
        <v>140</v>
      </c>
      <c r="B6" s="617">
        <v>704096</v>
      </c>
      <c r="C6" s="617" t="s">
        <v>154</v>
      </c>
      <c r="D6" s="617">
        <v>6</v>
      </c>
      <c r="E6" s="617">
        <v>8</v>
      </c>
      <c r="F6" s="617">
        <v>0</v>
      </c>
      <c r="G6" s="617">
        <v>0</v>
      </c>
      <c r="H6" s="617">
        <v>0</v>
      </c>
      <c r="I6" s="617">
        <v>0</v>
      </c>
      <c r="J6" s="39">
        <f t="shared" si="0"/>
        <v>6</v>
      </c>
      <c r="K6" s="39">
        <f t="shared" si="1"/>
        <v>8</v>
      </c>
      <c r="L6" s="46">
        <f t="shared" si="2"/>
        <v>14</v>
      </c>
    </row>
    <row r="7" spans="1:13" ht="21" customHeight="1">
      <c r="A7" s="616" t="s">
        <v>140</v>
      </c>
      <c r="B7" s="617">
        <v>704298</v>
      </c>
      <c r="C7" s="617" t="s">
        <v>184</v>
      </c>
      <c r="D7" s="617">
        <v>7</v>
      </c>
      <c r="E7" s="617">
        <v>7</v>
      </c>
      <c r="F7" s="617">
        <v>0</v>
      </c>
      <c r="G7" s="617">
        <v>0</v>
      </c>
      <c r="H7" s="617">
        <v>0</v>
      </c>
      <c r="I7" s="617">
        <v>0</v>
      </c>
      <c r="J7" s="39">
        <f t="shared" si="0"/>
        <v>7</v>
      </c>
      <c r="K7" s="39">
        <f t="shared" si="1"/>
        <v>7</v>
      </c>
      <c r="L7" s="46">
        <f t="shared" si="2"/>
        <v>14</v>
      </c>
    </row>
    <row r="8" spans="1:13" ht="21" customHeight="1">
      <c r="A8" s="616" t="s">
        <v>140</v>
      </c>
      <c r="B8" s="617">
        <v>704307</v>
      </c>
      <c r="C8" s="617" t="s">
        <v>187</v>
      </c>
      <c r="D8" s="617">
        <v>7</v>
      </c>
      <c r="E8" s="617">
        <v>13</v>
      </c>
      <c r="F8" s="617">
        <v>0</v>
      </c>
      <c r="G8" s="617">
        <v>0</v>
      </c>
      <c r="H8" s="617">
        <v>0</v>
      </c>
      <c r="I8" s="617">
        <v>0</v>
      </c>
      <c r="J8" s="39">
        <f t="shared" si="0"/>
        <v>7</v>
      </c>
      <c r="K8" s="39">
        <f t="shared" si="1"/>
        <v>13</v>
      </c>
      <c r="L8" s="46">
        <f t="shared" si="2"/>
        <v>20</v>
      </c>
    </row>
    <row r="9" spans="1:13" ht="21" customHeight="1">
      <c r="A9" s="616" t="s">
        <v>140</v>
      </c>
      <c r="B9" s="617">
        <v>704329</v>
      </c>
      <c r="C9" s="617" t="s">
        <v>189</v>
      </c>
      <c r="D9" s="617">
        <v>12</v>
      </c>
      <c r="E9" s="617">
        <v>21</v>
      </c>
      <c r="F9" s="617">
        <v>0</v>
      </c>
      <c r="G9" s="617">
        <v>0</v>
      </c>
      <c r="H9" s="617">
        <v>0</v>
      </c>
      <c r="I9" s="617">
        <v>0</v>
      </c>
      <c r="J9" s="39">
        <f t="shared" si="0"/>
        <v>12</v>
      </c>
      <c r="K9" s="39">
        <f t="shared" si="1"/>
        <v>21</v>
      </c>
      <c r="L9" s="46">
        <f t="shared" si="2"/>
        <v>33</v>
      </c>
    </row>
    <row r="10" spans="1:13" ht="21" customHeight="1">
      <c r="A10" s="616" t="s">
        <v>140</v>
      </c>
      <c r="B10" s="617">
        <v>704340</v>
      </c>
      <c r="C10" s="617" t="s">
        <v>190</v>
      </c>
      <c r="D10" s="617">
        <v>0</v>
      </c>
      <c r="E10" s="617">
        <v>0</v>
      </c>
      <c r="F10" s="617">
        <v>3</v>
      </c>
      <c r="G10" s="617">
        <v>7</v>
      </c>
      <c r="H10" s="617">
        <v>0</v>
      </c>
      <c r="I10" s="617">
        <v>0</v>
      </c>
      <c r="J10" s="39">
        <f t="shared" si="0"/>
        <v>3</v>
      </c>
      <c r="K10" s="39">
        <f t="shared" si="1"/>
        <v>7</v>
      </c>
      <c r="L10" s="46">
        <f t="shared" si="2"/>
        <v>10</v>
      </c>
    </row>
    <row r="11" spans="1:13" ht="21" customHeight="1">
      <c r="A11" s="616" t="s">
        <v>140</v>
      </c>
      <c r="B11" s="617">
        <v>709562</v>
      </c>
      <c r="C11" s="617" t="s">
        <v>191</v>
      </c>
      <c r="D11" s="617">
        <v>18</v>
      </c>
      <c r="E11" s="617">
        <v>14</v>
      </c>
      <c r="F11" s="617">
        <v>0</v>
      </c>
      <c r="G11" s="617">
        <v>0</v>
      </c>
      <c r="H11" s="617">
        <v>0</v>
      </c>
      <c r="I11" s="617">
        <v>0</v>
      </c>
      <c r="J11" s="39">
        <f t="shared" si="0"/>
        <v>18</v>
      </c>
      <c r="K11" s="39">
        <f t="shared" si="1"/>
        <v>14</v>
      </c>
      <c r="L11" s="46">
        <f t="shared" si="2"/>
        <v>32</v>
      </c>
    </row>
    <row r="12" spans="1:13" ht="21" customHeight="1">
      <c r="A12" s="616" t="s">
        <v>140</v>
      </c>
      <c r="B12" s="617">
        <v>704352</v>
      </c>
      <c r="C12" s="617" t="s">
        <v>193</v>
      </c>
      <c r="D12" s="617">
        <v>0</v>
      </c>
      <c r="E12" s="617">
        <v>0</v>
      </c>
      <c r="F12" s="617">
        <v>0</v>
      </c>
      <c r="G12" s="617">
        <v>0</v>
      </c>
      <c r="H12" s="617">
        <v>12</v>
      </c>
      <c r="I12" s="617">
        <v>7</v>
      </c>
      <c r="J12" s="39">
        <f t="shared" si="0"/>
        <v>12</v>
      </c>
      <c r="K12" s="39">
        <f t="shared" si="1"/>
        <v>7</v>
      </c>
      <c r="L12" s="46">
        <f t="shared" si="2"/>
        <v>19</v>
      </c>
    </row>
    <row r="13" spans="1:13" ht="21" customHeight="1">
      <c r="A13" s="616" t="s">
        <v>140</v>
      </c>
      <c r="B13" s="617">
        <v>704384</v>
      </c>
      <c r="C13" s="617" t="s">
        <v>199</v>
      </c>
      <c r="D13" s="617">
        <v>23</v>
      </c>
      <c r="E13" s="617">
        <v>17</v>
      </c>
      <c r="F13" s="617">
        <v>0</v>
      </c>
      <c r="G13" s="617">
        <v>0</v>
      </c>
      <c r="H13" s="617">
        <v>0</v>
      </c>
      <c r="I13" s="617">
        <v>0</v>
      </c>
      <c r="J13" s="39">
        <f t="shared" si="0"/>
        <v>23</v>
      </c>
      <c r="K13" s="39">
        <f t="shared" si="1"/>
        <v>17</v>
      </c>
      <c r="L13" s="46">
        <f t="shared" si="2"/>
        <v>40</v>
      </c>
    </row>
    <row r="14" spans="1:13" ht="21" customHeight="1">
      <c r="A14" s="616" t="s">
        <v>140</v>
      </c>
      <c r="B14" s="617">
        <v>704397</v>
      </c>
      <c r="C14" s="617" t="s">
        <v>200</v>
      </c>
      <c r="D14" s="617">
        <v>0</v>
      </c>
      <c r="E14" s="617">
        <v>0</v>
      </c>
      <c r="F14" s="617">
        <v>0</v>
      </c>
      <c r="G14" s="617">
        <v>0</v>
      </c>
      <c r="H14" s="617">
        <v>6</v>
      </c>
      <c r="I14" s="617">
        <v>9</v>
      </c>
      <c r="J14" s="39">
        <f t="shared" si="0"/>
        <v>6</v>
      </c>
      <c r="K14" s="39">
        <f t="shared" si="1"/>
        <v>9</v>
      </c>
      <c r="L14" s="46">
        <f t="shared" si="2"/>
        <v>15</v>
      </c>
    </row>
    <row r="15" spans="1:13" ht="21" customHeight="1">
      <c r="A15" s="616" t="s">
        <v>140</v>
      </c>
      <c r="B15" s="617">
        <v>704409</v>
      </c>
      <c r="C15" s="617" t="s">
        <v>201</v>
      </c>
      <c r="D15" s="617">
        <v>0</v>
      </c>
      <c r="E15" s="617">
        <v>0</v>
      </c>
      <c r="F15" s="617">
        <v>4</v>
      </c>
      <c r="G15" s="617">
        <v>6</v>
      </c>
      <c r="H15" s="617">
        <v>0</v>
      </c>
      <c r="I15" s="617">
        <v>0</v>
      </c>
      <c r="J15" s="39">
        <f t="shared" si="0"/>
        <v>4</v>
      </c>
      <c r="K15" s="39">
        <f t="shared" si="1"/>
        <v>6</v>
      </c>
      <c r="L15" s="46">
        <f t="shared" si="2"/>
        <v>10</v>
      </c>
    </row>
    <row r="16" spans="1:13" ht="21" customHeight="1">
      <c r="A16" s="616" t="s">
        <v>140</v>
      </c>
      <c r="B16" s="617">
        <v>704422</v>
      </c>
      <c r="C16" s="617" t="s">
        <v>204</v>
      </c>
      <c r="D16" s="617">
        <v>0</v>
      </c>
      <c r="E16" s="617">
        <v>0</v>
      </c>
      <c r="F16" s="617">
        <v>0</v>
      </c>
      <c r="G16" s="617">
        <v>0</v>
      </c>
      <c r="H16" s="617">
        <v>8</v>
      </c>
      <c r="I16" s="617">
        <v>9</v>
      </c>
      <c r="J16" s="39">
        <f t="shared" si="0"/>
        <v>8</v>
      </c>
      <c r="K16" s="39">
        <f t="shared" si="1"/>
        <v>9</v>
      </c>
      <c r="L16" s="46">
        <f t="shared" si="2"/>
        <v>17</v>
      </c>
    </row>
    <row r="17" spans="1:12" ht="21" customHeight="1">
      <c r="A17" s="616" t="s">
        <v>140</v>
      </c>
      <c r="B17" s="617">
        <v>704441</v>
      </c>
      <c r="C17" s="617" t="s">
        <v>209</v>
      </c>
      <c r="D17" s="617">
        <v>0</v>
      </c>
      <c r="E17" s="617">
        <v>0</v>
      </c>
      <c r="F17" s="617">
        <v>0</v>
      </c>
      <c r="G17" s="617">
        <v>0</v>
      </c>
      <c r="H17" s="617">
        <v>12</v>
      </c>
      <c r="I17" s="617">
        <v>5</v>
      </c>
      <c r="J17" s="39">
        <f t="shared" si="0"/>
        <v>12</v>
      </c>
      <c r="K17" s="39">
        <f t="shared" si="1"/>
        <v>5</v>
      </c>
      <c r="L17" s="46">
        <f t="shared" si="2"/>
        <v>17</v>
      </c>
    </row>
    <row r="18" spans="1:12" ht="21" customHeight="1">
      <c r="A18" s="616" t="s">
        <v>140</v>
      </c>
      <c r="B18" s="617">
        <v>704458</v>
      </c>
      <c r="C18" s="617" t="s">
        <v>216</v>
      </c>
      <c r="D18" s="617">
        <v>11</v>
      </c>
      <c r="E18" s="617">
        <v>11</v>
      </c>
      <c r="F18" s="617">
        <v>0</v>
      </c>
      <c r="G18" s="617">
        <v>0</v>
      </c>
      <c r="H18" s="617">
        <v>0</v>
      </c>
      <c r="I18" s="617">
        <v>0</v>
      </c>
      <c r="J18" s="39">
        <f t="shared" si="0"/>
        <v>11</v>
      </c>
      <c r="K18" s="39">
        <f t="shared" si="1"/>
        <v>11</v>
      </c>
      <c r="L18" s="46">
        <f t="shared" si="2"/>
        <v>22</v>
      </c>
    </row>
    <row r="19" spans="1:12" ht="21" customHeight="1">
      <c r="A19" s="616" t="s">
        <v>140</v>
      </c>
      <c r="B19" s="617">
        <v>704487</v>
      </c>
      <c r="C19" s="617" t="s">
        <v>234</v>
      </c>
      <c r="D19" s="617">
        <v>15</v>
      </c>
      <c r="E19" s="617">
        <v>11</v>
      </c>
      <c r="F19" s="617">
        <v>0</v>
      </c>
      <c r="G19" s="617">
        <v>0</v>
      </c>
      <c r="H19" s="617">
        <v>0</v>
      </c>
      <c r="I19" s="617">
        <v>0</v>
      </c>
      <c r="J19" s="39">
        <f t="shared" si="0"/>
        <v>15</v>
      </c>
      <c r="K19" s="39">
        <f t="shared" si="1"/>
        <v>11</v>
      </c>
      <c r="L19" s="46">
        <f t="shared" si="2"/>
        <v>26</v>
      </c>
    </row>
    <row r="20" spans="1:12" ht="21" customHeight="1">
      <c r="A20" s="616" t="s">
        <v>140</v>
      </c>
      <c r="B20" s="617">
        <v>704119</v>
      </c>
      <c r="C20" s="617" t="s">
        <v>240</v>
      </c>
      <c r="D20" s="617">
        <v>22</v>
      </c>
      <c r="E20" s="617">
        <v>15</v>
      </c>
      <c r="F20" s="617">
        <v>0</v>
      </c>
      <c r="G20" s="617">
        <v>0</v>
      </c>
      <c r="H20" s="617">
        <v>0</v>
      </c>
      <c r="I20" s="617">
        <v>0</v>
      </c>
      <c r="J20" s="39">
        <f t="shared" si="0"/>
        <v>22</v>
      </c>
      <c r="K20" s="39">
        <f t="shared" si="1"/>
        <v>15</v>
      </c>
      <c r="L20" s="46">
        <f t="shared" si="2"/>
        <v>37</v>
      </c>
    </row>
    <row r="21" spans="1:12" ht="21" customHeight="1">
      <c r="A21" s="616" t="s">
        <v>140</v>
      </c>
      <c r="B21" s="617">
        <v>709537</v>
      </c>
      <c r="C21" s="617" t="s">
        <v>248</v>
      </c>
      <c r="D21" s="617">
        <v>23</v>
      </c>
      <c r="E21" s="617">
        <v>22</v>
      </c>
      <c r="F21" s="617">
        <v>0</v>
      </c>
      <c r="G21" s="617">
        <v>0</v>
      </c>
      <c r="H21" s="617">
        <v>0</v>
      </c>
      <c r="I21" s="617">
        <v>0</v>
      </c>
      <c r="J21" s="39">
        <f t="shared" si="0"/>
        <v>23</v>
      </c>
      <c r="K21" s="39">
        <f t="shared" si="1"/>
        <v>22</v>
      </c>
      <c r="L21" s="46">
        <f t="shared" si="2"/>
        <v>45</v>
      </c>
    </row>
    <row r="22" spans="1:12" ht="21" customHeight="1">
      <c r="A22" s="616" t="s">
        <v>140</v>
      </c>
      <c r="B22" s="617">
        <v>704509</v>
      </c>
      <c r="C22" s="617" t="s">
        <v>256</v>
      </c>
      <c r="D22" s="617">
        <v>0</v>
      </c>
      <c r="E22" s="617">
        <v>0</v>
      </c>
      <c r="F22" s="617">
        <v>0</v>
      </c>
      <c r="G22" s="617">
        <v>0</v>
      </c>
      <c r="H22" s="617">
        <v>5</v>
      </c>
      <c r="I22" s="617">
        <v>3</v>
      </c>
      <c r="J22" s="39">
        <f t="shared" si="0"/>
        <v>5</v>
      </c>
      <c r="K22" s="39">
        <f t="shared" si="1"/>
        <v>3</v>
      </c>
      <c r="L22" s="46">
        <f t="shared" si="2"/>
        <v>8</v>
      </c>
    </row>
    <row r="23" spans="1:12" ht="21" customHeight="1">
      <c r="A23" s="616" t="s">
        <v>140</v>
      </c>
      <c r="B23" s="617">
        <v>704536</v>
      </c>
      <c r="C23" s="617" t="s">
        <v>263</v>
      </c>
      <c r="D23" s="617">
        <v>13</v>
      </c>
      <c r="E23" s="617">
        <v>16</v>
      </c>
      <c r="F23" s="617">
        <v>0</v>
      </c>
      <c r="G23" s="617">
        <v>0</v>
      </c>
      <c r="H23" s="617">
        <v>0</v>
      </c>
      <c r="I23" s="617">
        <v>0</v>
      </c>
      <c r="J23" s="39">
        <f t="shared" si="0"/>
        <v>13</v>
      </c>
      <c r="K23" s="39">
        <f t="shared" si="1"/>
        <v>16</v>
      </c>
      <c r="L23" s="46">
        <f t="shared" si="2"/>
        <v>29</v>
      </c>
    </row>
    <row r="24" spans="1:12" ht="21" customHeight="1">
      <c r="A24" s="616" t="s">
        <v>140</v>
      </c>
      <c r="B24" s="617">
        <v>704751</v>
      </c>
      <c r="C24" s="617" t="s">
        <v>271</v>
      </c>
      <c r="D24" s="617">
        <v>0</v>
      </c>
      <c r="E24" s="617">
        <v>0</v>
      </c>
      <c r="F24" s="617">
        <v>0</v>
      </c>
      <c r="G24" s="617">
        <v>0</v>
      </c>
      <c r="H24" s="617">
        <v>9</v>
      </c>
      <c r="I24" s="617">
        <v>9</v>
      </c>
      <c r="J24" s="39">
        <f t="shared" si="0"/>
        <v>9</v>
      </c>
      <c r="K24" s="39">
        <f t="shared" si="1"/>
        <v>9</v>
      </c>
      <c r="L24" s="46">
        <f t="shared" si="2"/>
        <v>18</v>
      </c>
    </row>
    <row r="25" spans="1:12" ht="21" customHeight="1">
      <c r="A25" s="616" t="s">
        <v>140</v>
      </c>
      <c r="B25" s="617">
        <v>709496</v>
      </c>
      <c r="C25" s="617" t="s">
        <v>289</v>
      </c>
      <c r="D25" s="617">
        <v>10</v>
      </c>
      <c r="E25" s="617">
        <v>10</v>
      </c>
      <c r="F25" s="617">
        <v>0</v>
      </c>
      <c r="G25" s="617">
        <v>0</v>
      </c>
      <c r="H25" s="617">
        <v>0</v>
      </c>
      <c r="I25" s="617">
        <v>0</v>
      </c>
      <c r="J25" s="39">
        <f t="shared" si="0"/>
        <v>10</v>
      </c>
      <c r="K25" s="39">
        <f t="shared" si="1"/>
        <v>10</v>
      </c>
      <c r="L25" s="46">
        <f t="shared" si="2"/>
        <v>20</v>
      </c>
    </row>
    <row r="26" spans="1:12" ht="21" customHeight="1">
      <c r="A26" s="616" t="s">
        <v>140</v>
      </c>
      <c r="B26" s="617">
        <v>704768</v>
      </c>
      <c r="C26" s="617" t="s">
        <v>320</v>
      </c>
      <c r="D26" s="617">
        <v>0</v>
      </c>
      <c r="E26" s="617">
        <v>0</v>
      </c>
      <c r="F26" s="617">
        <v>0</v>
      </c>
      <c r="G26" s="617">
        <v>0</v>
      </c>
      <c r="H26" s="617">
        <v>4</v>
      </c>
      <c r="I26" s="617">
        <v>9</v>
      </c>
      <c r="J26" s="39">
        <f t="shared" si="0"/>
        <v>4</v>
      </c>
      <c r="K26" s="39">
        <f t="shared" si="1"/>
        <v>9</v>
      </c>
      <c r="L26" s="46">
        <f t="shared" si="2"/>
        <v>13</v>
      </c>
    </row>
    <row r="27" spans="1:12" ht="21" customHeight="1">
      <c r="A27" s="616" t="s">
        <v>140</v>
      </c>
      <c r="B27" s="617">
        <v>704780</v>
      </c>
      <c r="C27" s="617" t="s">
        <v>323</v>
      </c>
      <c r="D27" s="617">
        <v>11</v>
      </c>
      <c r="E27" s="617">
        <v>8</v>
      </c>
      <c r="F27" s="617">
        <v>0</v>
      </c>
      <c r="G27" s="617">
        <v>0</v>
      </c>
      <c r="H27" s="617">
        <v>0</v>
      </c>
      <c r="I27" s="617">
        <v>0</v>
      </c>
      <c r="J27" s="39">
        <f t="shared" si="0"/>
        <v>11</v>
      </c>
      <c r="K27" s="39">
        <f t="shared" si="1"/>
        <v>8</v>
      </c>
      <c r="L27" s="46">
        <f t="shared" si="2"/>
        <v>19</v>
      </c>
    </row>
    <row r="28" spans="1:12" ht="21" customHeight="1">
      <c r="A28" s="616" t="s">
        <v>140</v>
      </c>
      <c r="B28" s="617">
        <v>704212</v>
      </c>
      <c r="C28" s="617" t="s">
        <v>335</v>
      </c>
      <c r="D28" s="617">
        <v>16</v>
      </c>
      <c r="E28" s="617">
        <v>11</v>
      </c>
      <c r="F28" s="617">
        <v>0</v>
      </c>
      <c r="G28" s="617">
        <v>0</v>
      </c>
      <c r="H28" s="617">
        <v>0</v>
      </c>
      <c r="I28" s="617">
        <v>0</v>
      </c>
      <c r="J28" s="39">
        <f t="shared" si="0"/>
        <v>16</v>
      </c>
      <c r="K28" s="39">
        <f t="shared" si="1"/>
        <v>11</v>
      </c>
      <c r="L28" s="46">
        <f t="shared" si="2"/>
        <v>27</v>
      </c>
    </row>
    <row r="29" spans="1:12" ht="21" customHeight="1">
      <c r="A29" s="616" t="s">
        <v>140</v>
      </c>
      <c r="B29" s="617">
        <v>704803</v>
      </c>
      <c r="C29" s="617" t="s">
        <v>345</v>
      </c>
      <c r="D29" s="617">
        <v>0</v>
      </c>
      <c r="E29" s="617">
        <v>0</v>
      </c>
      <c r="F29" s="617">
        <v>0</v>
      </c>
      <c r="G29" s="617">
        <v>0</v>
      </c>
      <c r="H29" s="617">
        <v>8</v>
      </c>
      <c r="I29" s="617">
        <v>9</v>
      </c>
      <c r="J29" s="39">
        <f t="shared" si="0"/>
        <v>8</v>
      </c>
      <c r="K29" s="39">
        <f t="shared" si="1"/>
        <v>9</v>
      </c>
      <c r="L29" s="46">
        <f t="shared" si="2"/>
        <v>17</v>
      </c>
    </row>
    <row r="30" spans="1:12" ht="21" customHeight="1">
      <c r="A30" s="616" t="s">
        <v>140</v>
      </c>
      <c r="B30" s="617">
        <v>703937</v>
      </c>
      <c r="C30" s="617" t="s">
        <v>359</v>
      </c>
      <c r="D30" s="617">
        <v>9</v>
      </c>
      <c r="E30" s="617">
        <v>8</v>
      </c>
      <c r="F30" s="617">
        <v>0</v>
      </c>
      <c r="G30" s="617">
        <v>0</v>
      </c>
      <c r="H30" s="617">
        <v>0</v>
      </c>
      <c r="I30" s="617">
        <v>0</v>
      </c>
      <c r="J30" s="39">
        <f t="shared" si="0"/>
        <v>9</v>
      </c>
      <c r="K30" s="39">
        <f t="shared" si="1"/>
        <v>8</v>
      </c>
      <c r="L30" s="46">
        <f t="shared" si="2"/>
        <v>17</v>
      </c>
    </row>
    <row r="31" spans="1:12" ht="21" customHeight="1">
      <c r="A31" s="616" t="s">
        <v>140</v>
      </c>
      <c r="B31" s="617">
        <v>704820</v>
      </c>
      <c r="C31" s="617" t="s">
        <v>360</v>
      </c>
      <c r="D31" s="617">
        <v>14</v>
      </c>
      <c r="E31" s="617">
        <v>12</v>
      </c>
      <c r="F31" s="617">
        <v>0</v>
      </c>
      <c r="G31" s="617">
        <v>0</v>
      </c>
      <c r="H31" s="617">
        <v>0</v>
      </c>
      <c r="I31" s="617">
        <v>0</v>
      </c>
      <c r="J31" s="39">
        <f t="shared" si="0"/>
        <v>14</v>
      </c>
      <c r="K31" s="39">
        <f t="shared" si="1"/>
        <v>12</v>
      </c>
      <c r="L31" s="46">
        <f t="shared" si="2"/>
        <v>26</v>
      </c>
    </row>
    <row r="32" spans="1:12" ht="21" customHeight="1">
      <c r="A32" s="616" t="s">
        <v>140</v>
      </c>
      <c r="B32" s="617">
        <v>704832</v>
      </c>
      <c r="C32" s="617" t="s">
        <v>361</v>
      </c>
      <c r="D32" s="617">
        <v>0</v>
      </c>
      <c r="E32" s="617">
        <v>0</v>
      </c>
      <c r="F32" s="617">
        <v>0</v>
      </c>
      <c r="G32" s="617">
        <v>0</v>
      </c>
      <c r="H32" s="617">
        <v>10</v>
      </c>
      <c r="I32" s="617">
        <v>9</v>
      </c>
      <c r="J32" s="39">
        <f t="shared" si="0"/>
        <v>10</v>
      </c>
      <c r="K32" s="39">
        <f t="shared" si="1"/>
        <v>9</v>
      </c>
      <c r="L32" s="46">
        <f t="shared" si="2"/>
        <v>19</v>
      </c>
    </row>
    <row r="33" spans="1:12" ht="21" customHeight="1">
      <c r="A33" s="616" t="s">
        <v>140</v>
      </c>
      <c r="B33" s="617">
        <v>704853</v>
      </c>
      <c r="C33" s="617" t="s">
        <v>365</v>
      </c>
      <c r="D33" s="617">
        <v>16</v>
      </c>
      <c r="E33" s="617">
        <v>17</v>
      </c>
      <c r="F33" s="617">
        <v>0</v>
      </c>
      <c r="G33" s="617">
        <v>0</v>
      </c>
      <c r="H33" s="617">
        <v>0</v>
      </c>
      <c r="I33" s="617">
        <v>0</v>
      </c>
      <c r="J33" s="39">
        <f t="shared" si="0"/>
        <v>16</v>
      </c>
      <c r="K33" s="39">
        <f t="shared" si="1"/>
        <v>17</v>
      </c>
      <c r="L33" s="46">
        <f t="shared" si="2"/>
        <v>33</v>
      </c>
    </row>
    <row r="34" spans="1:12" ht="21" customHeight="1">
      <c r="A34" s="616" t="s">
        <v>140</v>
      </c>
      <c r="B34" s="617">
        <v>709448</v>
      </c>
      <c r="C34" s="617" t="s">
        <v>383</v>
      </c>
      <c r="D34" s="617">
        <v>15</v>
      </c>
      <c r="E34" s="617">
        <v>10</v>
      </c>
      <c r="F34" s="617">
        <v>0</v>
      </c>
      <c r="G34" s="617">
        <v>0</v>
      </c>
      <c r="H34" s="617">
        <v>0</v>
      </c>
      <c r="I34" s="617">
        <v>0</v>
      </c>
      <c r="J34" s="39">
        <f t="shared" si="0"/>
        <v>15</v>
      </c>
      <c r="K34" s="39">
        <f t="shared" si="1"/>
        <v>10</v>
      </c>
      <c r="L34" s="46">
        <f t="shared" si="2"/>
        <v>25</v>
      </c>
    </row>
    <row r="35" spans="1:12" ht="21" customHeight="1">
      <c r="A35" s="616" t="s">
        <v>15</v>
      </c>
      <c r="B35" s="617">
        <v>714342</v>
      </c>
      <c r="C35" s="617" t="s">
        <v>27</v>
      </c>
      <c r="D35" s="617">
        <v>0</v>
      </c>
      <c r="E35" s="617">
        <v>0</v>
      </c>
      <c r="F35" s="617">
        <v>8</v>
      </c>
      <c r="G35" s="617">
        <v>6</v>
      </c>
      <c r="H35" s="617">
        <v>0</v>
      </c>
      <c r="I35" s="617">
        <v>0</v>
      </c>
      <c r="J35" s="39">
        <f t="shared" si="0"/>
        <v>8</v>
      </c>
      <c r="K35" s="39">
        <f t="shared" si="1"/>
        <v>6</v>
      </c>
      <c r="L35" s="46">
        <f t="shared" si="2"/>
        <v>14</v>
      </c>
    </row>
    <row r="36" spans="1:12" s="2" customFormat="1" ht="21" customHeight="1">
      <c r="A36" s="616" t="s">
        <v>28</v>
      </c>
      <c r="B36" s="617">
        <v>725728</v>
      </c>
      <c r="C36" s="617" t="s">
        <v>29</v>
      </c>
      <c r="D36" s="617">
        <v>13</v>
      </c>
      <c r="E36" s="617">
        <v>8</v>
      </c>
      <c r="F36" s="617">
        <v>0</v>
      </c>
      <c r="G36" s="617">
        <v>0</v>
      </c>
      <c r="H36" s="617">
        <v>0</v>
      </c>
      <c r="I36" s="617">
        <v>0</v>
      </c>
      <c r="J36" s="39">
        <f t="shared" si="0"/>
        <v>13</v>
      </c>
      <c r="K36" s="39">
        <f t="shared" si="1"/>
        <v>8</v>
      </c>
      <c r="L36" s="46">
        <f t="shared" si="2"/>
        <v>21</v>
      </c>
    </row>
    <row r="37" spans="1:12" ht="21" customHeight="1">
      <c r="A37" s="616" t="s">
        <v>28</v>
      </c>
      <c r="B37" s="617">
        <v>725808</v>
      </c>
      <c r="C37" s="617" t="s">
        <v>33</v>
      </c>
      <c r="D37" s="617">
        <v>15</v>
      </c>
      <c r="E37" s="617">
        <v>17</v>
      </c>
      <c r="F37" s="617">
        <v>0</v>
      </c>
      <c r="G37" s="617">
        <v>0</v>
      </c>
      <c r="H37" s="617">
        <v>0</v>
      </c>
      <c r="I37" s="617">
        <v>0</v>
      </c>
      <c r="J37" s="39">
        <f t="shared" ref="J37:J72" si="3">SUM(D37,F37,H37)</f>
        <v>15</v>
      </c>
      <c r="K37" s="39">
        <f t="shared" ref="K37:K72" si="4">SUM(E37,G37,I37)</f>
        <v>17</v>
      </c>
      <c r="L37" s="46">
        <f t="shared" ref="L37:L68" si="5">SUM(J37:K37)</f>
        <v>32</v>
      </c>
    </row>
    <row r="38" spans="1:12" ht="21" customHeight="1">
      <c r="A38" s="616" t="s">
        <v>28</v>
      </c>
      <c r="B38" s="617">
        <v>725811</v>
      </c>
      <c r="C38" s="617" t="s">
        <v>35</v>
      </c>
      <c r="D38" s="617">
        <v>16</v>
      </c>
      <c r="E38" s="617">
        <v>18</v>
      </c>
      <c r="F38" s="617">
        <v>0</v>
      </c>
      <c r="G38" s="617">
        <v>0</v>
      </c>
      <c r="H38" s="617">
        <v>0</v>
      </c>
      <c r="I38" s="617">
        <v>0</v>
      </c>
      <c r="J38" s="39">
        <f t="shared" si="3"/>
        <v>16</v>
      </c>
      <c r="K38" s="39">
        <f t="shared" si="4"/>
        <v>18</v>
      </c>
      <c r="L38" s="46">
        <f t="shared" si="5"/>
        <v>34</v>
      </c>
    </row>
    <row r="39" spans="1:12" ht="21" customHeight="1">
      <c r="A39" s="616" t="s">
        <v>28</v>
      </c>
      <c r="B39" s="617">
        <v>725740</v>
      </c>
      <c r="C39" s="617" t="s">
        <v>38</v>
      </c>
      <c r="D39" s="617">
        <v>0</v>
      </c>
      <c r="E39" s="617">
        <v>0</v>
      </c>
      <c r="F39" s="617">
        <v>0</v>
      </c>
      <c r="G39" s="617">
        <v>0</v>
      </c>
      <c r="H39" s="617">
        <v>6</v>
      </c>
      <c r="I39" s="617">
        <v>9</v>
      </c>
      <c r="J39" s="39">
        <f t="shared" si="3"/>
        <v>6</v>
      </c>
      <c r="K39" s="39">
        <f t="shared" si="4"/>
        <v>9</v>
      </c>
      <c r="L39" s="46">
        <f t="shared" si="5"/>
        <v>15</v>
      </c>
    </row>
    <row r="40" spans="1:12" ht="21" customHeight="1">
      <c r="A40" s="616" t="s">
        <v>28</v>
      </c>
      <c r="B40" s="617">
        <v>725754</v>
      </c>
      <c r="C40" s="617" t="s">
        <v>52</v>
      </c>
      <c r="D40" s="617">
        <v>16</v>
      </c>
      <c r="E40" s="617">
        <v>15</v>
      </c>
      <c r="F40" s="617">
        <v>0</v>
      </c>
      <c r="G40" s="617">
        <v>0</v>
      </c>
      <c r="H40" s="617">
        <v>0</v>
      </c>
      <c r="I40" s="617">
        <v>0</v>
      </c>
      <c r="J40" s="39">
        <f t="shared" si="3"/>
        <v>16</v>
      </c>
      <c r="K40" s="39">
        <f t="shared" si="4"/>
        <v>15</v>
      </c>
      <c r="L40" s="46">
        <f t="shared" si="5"/>
        <v>31</v>
      </c>
    </row>
    <row r="41" spans="1:12" ht="21" customHeight="1">
      <c r="A41" s="616" t="s">
        <v>28</v>
      </c>
      <c r="B41" s="617">
        <v>725816</v>
      </c>
      <c r="C41" s="617" t="s">
        <v>53</v>
      </c>
      <c r="D41" s="617">
        <v>0</v>
      </c>
      <c r="E41" s="617">
        <v>0</v>
      </c>
      <c r="F41" s="617">
        <v>0</v>
      </c>
      <c r="G41" s="617">
        <v>0</v>
      </c>
      <c r="H41" s="617">
        <v>11</v>
      </c>
      <c r="I41" s="617">
        <v>8</v>
      </c>
      <c r="J41" s="39">
        <f t="shared" si="3"/>
        <v>11</v>
      </c>
      <c r="K41" s="39">
        <f t="shared" si="4"/>
        <v>8</v>
      </c>
      <c r="L41" s="46">
        <f t="shared" si="5"/>
        <v>19</v>
      </c>
    </row>
    <row r="42" spans="1:12" ht="21" customHeight="1">
      <c r="A42" s="616" t="s">
        <v>28</v>
      </c>
      <c r="B42" s="617">
        <v>725755</v>
      </c>
      <c r="C42" s="617" t="s">
        <v>56</v>
      </c>
      <c r="D42" s="617">
        <v>19</v>
      </c>
      <c r="E42" s="617">
        <v>13</v>
      </c>
      <c r="F42" s="617">
        <v>0</v>
      </c>
      <c r="G42" s="617">
        <v>0</v>
      </c>
      <c r="H42" s="617">
        <v>0</v>
      </c>
      <c r="I42" s="617">
        <v>0</v>
      </c>
      <c r="J42" s="39">
        <f t="shared" si="3"/>
        <v>19</v>
      </c>
      <c r="K42" s="39">
        <f t="shared" si="4"/>
        <v>13</v>
      </c>
      <c r="L42" s="46">
        <f t="shared" si="5"/>
        <v>32</v>
      </c>
    </row>
    <row r="43" spans="1:12" ht="21" customHeight="1">
      <c r="A43" s="616" t="s">
        <v>28</v>
      </c>
      <c r="B43" s="617">
        <v>725757</v>
      </c>
      <c r="C43" s="617" t="s">
        <v>57</v>
      </c>
      <c r="D43" s="617">
        <v>16</v>
      </c>
      <c r="E43" s="617">
        <v>16</v>
      </c>
      <c r="F43" s="617">
        <v>0</v>
      </c>
      <c r="G43" s="617">
        <v>0</v>
      </c>
      <c r="H43" s="617">
        <v>0</v>
      </c>
      <c r="I43" s="617">
        <v>0</v>
      </c>
      <c r="J43" s="39">
        <f t="shared" si="3"/>
        <v>16</v>
      </c>
      <c r="K43" s="39">
        <f t="shared" si="4"/>
        <v>16</v>
      </c>
      <c r="L43" s="46">
        <f t="shared" si="5"/>
        <v>32</v>
      </c>
    </row>
    <row r="44" spans="1:12" ht="21" customHeight="1">
      <c r="A44" s="616" t="s">
        <v>28</v>
      </c>
      <c r="B44" s="617">
        <v>725774</v>
      </c>
      <c r="C44" s="617" t="s">
        <v>63</v>
      </c>
      <c r="D44" s="617">
        <v>0</v>
      </c>
      <c r="E44" s="617">
        <v>0</v>
      </c>
      <c r="F44" s="617">
        <v>0</v>
      </c>
      <c r="G44" s="617">
        <v>0</v>
      </c>
      <c r="H44" s="617">
        <v>10</v>
      </c>
      <c r="I44" s="617">
        <v>14</v>
      </c>
      <c r="J44" s="39">
        <f t="shared" si="3"/>
        <v>10</v>
      </c>
      <c r="K44" s="39">
        <f t="shared" si="4"/>
        <v>14</v>
      </c>
      <c r="L44" s="46">
        <f t="shared" si="5"/>
        <v>24</v>
      </c>
    </row>
    <row r="45" spans="1:12" ht="21" customHeight="1">
      <c r="A45" s="616" t="s">
        <v>28</v>
      </c>
      <c r="B45" s="617">
        <v>725780</v>
      </c>
      <c r="C45" s="617" t="s">
        <v>64</v>
      </c>
      <c r="D45" s="617">
        <v>0</v>
      </c>
      <c r="E45" s="617">
        <v>0</v>
      </c>
      <c r="F45" s="617">
        <v>0</v>
      </c>
      <c r="G45" s="617">
        <v>0</v>
      </c>
      <c r="H45" s="617">
        <v>6</v>
      </c>
      <c r="I45" s="617">
        <v>8</v>
      </c>
      <c r="J45" s="39">
        <f t="shared" si="3"/>
        <v>6</v>
      </c>
      <c r="K45" s="39">
        <f t="shared" si="4"/>
        <v>8</v>
      </c>
      <c r="L45" s="46">
        <f t="shared" si="5"/>
        <v>14</v>
      </c>
    </row>
    <row r="46" spans="1:12" ht="21" customHeight="1">
      <c r="A46" s="616" t="s">
        <v>28</v>
      </c>
      <c r="B46" s="617">
        <v>725786</v>
      </c>
      <c r="C46" s="617" t="s">
        <v>68</v>
      </c>
      <c r="D46" s="617">
        <v>0</v>
      </c>
      <c r="E46" s="617">
        <v>0</v>
      </c>
      <c r="F46" s="617">
        <v>0</v>
      </c>
      <c r="G46" s="617">
        <v>0</v>
      </c>
      <c r="H46" s="617">
        <v>10</v>
      </c>
      <c r="I46" s="617">
        <v>10</v>
      </c>
      <c r="J46" s="39">
        <f t="shared" si="3"/>
        <v>10</v>
      </c>
      <c r="K46" s="39">
        <f t="shared" si="4"/>
        <v>10</v>
      </c>
      <c r="L46" s="46">
        <f t="shared" si="5"/>
        <v>20</v>
      </c>
    </row>
    <row r="47" spans="1:12" ht="21" customHeight="1">
      <c r="A47" s="616" t="s">
        <v>28</v>
      </c>
      <c r="B47" s="617">
        <v>725790</v>
      </c>
      <c r="C47" s="617" t="s">
        <v>69</v>
      </c>
      <c r="D47" s="617">
        <v>11</v>
      </c>
      <c r="E47" s="617">
        <v>10</v>
      </c>
      <c r="F47" s="617">
        <v>0</v>
      </c>
      <c r="G47" s="617">
        <v>0</v>
      </c>
      <c r="H47" s="617">
        <v>0</v>
      </c>
      <c r="I47" s="617">
        <v>0</v>
      </c>
      <c r="J47" s="39">
        <f t="shared" si="3"/>
        <v>11</v>
      </c>
      <c r="K47" s="39">
        <f t="shared" si="4"/>
        <v>10</v>
      </c>
      <c r="L47" s="46">
        <f t="shared" si="5"/>
        <v>21</v>
      </c>
    </row>
    <row r="48" spans="1:12" ht="21" customHeight="1">
      <c r="A48" s="616" t="s">
        <v>28</v>
      </c>
      <c r="B48" s="617">
        <v>725798</v>
      </c>
      <c r="C48" s="617" t="s">
        <v>72</v>
      </c>
      <c r="D48" s="617">
        <v>9</v>
      </c>
      <c r="E48" s="617">
        <v>8</v>
      </c>
      <c r="F48" s="617">
        <v>0</v>
      </c>
      <c r="G48" s="617">
        <v>0</v>
      </c>
      <c r="H48" s="617">
        <v>0</v>
      </c>
      <c r="I48" s="617">
        <v>0</v>
      </c>
      <c r="J48" s="39">
        <f t="shared" si="3"/>
        <v>9</v>
      </c>
      <c r="K48" s="39">
        <f t="shared" si="4"/>
        <v>8</v>
      </c>
      <c r="L48" s="46">
        <f t="shared" si="5"/>
        <v>17</v>
      </c>
    </row>
    <row r="49" spans="1:12" ht="21" customHeight="1">
      <c r="A49" s="616" t="s">
        <v>84</v>
      </c>
      <c r="B49" s="617">
        <v>726237</v>
      </c>
      <c r="C49" s="617" t="s">
        <v>36</v>
      </c>
      <c r="D49" s="617">
        <v>0</v>
      </c>
      <c r="E49" s="617">
        <v>0</v>
      </c>
      <c r="F49" s="617">
        <v>0</v>
      </c>
      <c r="G49" s="617">
        <v>0</v>
      </c>
      <c r="H49" s="617">
        <v>6</v>
      </c>
      <c r="I49" s="617">
        <v>9</v>
      </c>
      <c r="J49" s="39">
        <f t="shared" si="3"/>
        <v>6</v>
      </c>
      <c r="K49" s="39">
        <f t="shared" si="4"/>
        <v>9</v>
      </c>
      <c r="L49" s="46">
        <f t="shared" si="5"/>
        <v>15</v>
      </c>
    </row>
    <row r="50" spans="1:12" ht="21" customHeight="1">
      <c r="A50" s="616" t="s">
        <v>84</v>
      </c>
      <c r="B50" s="617">
        <v>726239</v>
      </c>
      <c r="C50" s="617" t="s">
        <v>92</v>
      </c>
      <c r="D50" s="617">
        <v>10</v>
      </c>
      <c r="E50" s="617">
        <v>7</v>
      </c>
      <c r="F50" s="617">
        <v>0</v>
      </c>
      <c r="G50" s="617">
        <v>0</v>
      </c>
      <c r="H50" s="617">
        <v>0</v>
      </c>
      <c r="I50" s="617">
        <v>0</v>
      </c>
      <c r="J50" s="39">
        <f t="shared" si="3"/>
        <v>10</v>
      </c>
      <c r="K50" s="39">
        <f t="shared" si="4"/>
        <v>7</v>
      </c>
      <c r="L50" s="46">
        <f t="shared" si="5"/>
        <v>17</v>
      </c>
    </row>
    <row r="51" spans="1:12" ht="21" customHeight="1">
      <c r="A51" s="616" t="s">
        <v>84</v>
      </c>
      <c r="B51" s="617">
        <v>726248</v>
      </c>
      <c r="C51" s="617" t="s">
        <v>110</v>
      </c>
      <c r="D51" s="617">
        <v>3</v>
      </c>
      <c r="E51" s="617">
        <v>5</v>
      </c>
      <c r="F51" s="617">
        <v>0</v>
      </c>
      <c r="G51" s="617">
        <v>0</v>
      </c>
      <c r="H51" s="617">
        <v>0</v>
      </c>
      <c r="I51" s="617">
        <v>0</v>
      </c>
      <c r="J51" s="39">
        <f t="shared" si="3"/>
        <v>3</v>
      </c>
      <c r="K51" s="39">
        <f t="shared" si="4"/>
        <v>5</v>
      </c>
      <c r="L51" s="46">
        <f t="shared" si="5"/>
        <v>8</v>
      </c>
    </row>
    <row r="52" spans="1:12" ht="21" customHeight="1">
      <c r="A52" s="616" t="s">
        <v>84</v>
      </c>
      <c r="B52" s="617">
        <v>726253</v>
      </c>
      <c r="C52" s="617" t="s">
        <v>111</v>
      </c>
      <c r="D52" s="617">
        <v>0</v>
      </c>
      <c r="E52" s="617">
        <v>0</v>
      </c>
      <c r="F52" s="617">
        <v>0</v>
      </c>
      <c r="G52" s="617">
        <v>0</v>
      </c>
      <c r="H52" s="617">
        <v>7</v>
      </c>
      <c r="I52" s="617">
        <v>7</v>
      </c>
      <c r="J52" s="39">
        <f t="shared" si="3"/>
        <v>7</v>
      </c>
      <c r="K52" s="39">
        <f t="shared" si="4"/>
        <v>7</v>
      </c>
      <c r="L52" s="46">
        <f t="shared" si="5"/>
        <v>14</v>
      </c>
    </row>
    <row r="53" spans="1:12" ht="21" customHeight="1">
      <c r="A53" s="616" t="s">
        <v>84</v>
      </c>
      <c r="B53" s="617">
        <v>726254</v>
      </c>
      <c r="C53" s="617" t="s">
        <v>116</v>
      </c>
      <c r="D53" s="617">
        <v>13</v>
      </c>
      <c r="E53" s="617">
        <v>18</v>
      </c>
      <c r="F53" s="617">
        <v>0</v>
      </c>
      <c r="G53" s="617">
        <v>0</v>
      </c>
      <c r="H53" s="617">
        <v>0</v>
      </c>
      <c r="I53" s="617">
        <v>0</v>
      </c>
      <c r="J53" s="39">
        <f t="shared" si="3"/>
        <v>13</v>
      </c>
      <c r="K53" s="39">
        <f t="shared" si="4"/>
        <v>18</v>
      </c>
      <c r="L53" s="46">
        <f t="shared" si="5"/>
        <v>31</v>
      </c>
    </row>
    <row r="54" spans="1:12" ht="21" customHeight="1">
      <c r="A54" s="616" t="s">
        <v>117</v>
      </c>
      <c r="B54" s="617">
        <v>726139</v>
      </c>
      <c r="C54" s="617" t="s">
        <v>118</v>
      </c>
      <c r="D54" s="617">
        <v>9</v>
      </c>
      <c r="E54" s="617">
        <v>6</v>
      </c>
      <c r="F54" s="617">
        <v>0</v>
      </c>
      <c r="G54" s="617">
        <v>0</v>
      </c>
      <c r="H54" s="617">
        <v>0</v>
      </c>
      <c r="I54" s="617">
        <v>0</v>
      </c>
      <c r="J54" s="39">
        <f t="shared" si="3"/>
        <v>9</v>
      </c>
      <c r="K54" s="39">
        <f t="shared" si="4"/>
        <v>6</v>
      </c>
      <c r="L54" s="46">
        <f t="shared" si="5"/>
        <v>15</v>
      </c>
    </row>
    <row r="55" spans="1:12" ht="21" customHeight="1">
      <c r="A55" s="616" t="s">
        <v>117</v>
      </c>
      <c r="B55" s="617">
        <v>726067</v>
      </c>
      <c r="C55" s="617" t="s">
        <v>119</v>
      </c>
      <c r="D55" s="617">
        <v>12</v>
      </c>
      <c r="E55" s="617">
        <v>16</v>
      </c>
      <c r="F55" s="617">
        <v>0</v>
      </c>
      <c r="G55" s="617">
        <v>0</v>
      </c>
      <c r="H55" s="617">
        <v>0</v>
      </c>
      <c r="I55" s="617">
        <v>0</v>
      </c>
      <c r="J55" s="39">
        <f t="shared" si="3"/>
        <v>12</v>
      </c>
      <c r="K55" s="39">
        <f t="shared" si="4"/>
        <v>16</v>
      </c>
      <c r="L55" s="46">
        <f t="shared" si="5"/>
        <v>28</v>
      </c>
    </row>
    <row r="56" spans="1:12" ht="21" customHeight="1">
      <c r="A56" s="616" t="s">
        <v>117</v>
      </c>
      <c r="B56" s="617">
        <v>726069</v>
      </c>
      <c r="C56" s="617" t="s">
        <v>120</v>
      </c>
      <c r="D56" s="617">
        <v>19</v>
      </c>
      <c r="E56" s="617">
        <v>11</v>
      </c>
      <c r="F56" s="617">
        <v>0</v>
      </c>
      <c r="G56" s="617">
        <v>0</v>
      </c>
      <c r="H56" s="617">
        <v>0</v>
      </c>
      <c r="I56" s="617">
        <v>0</v>
      </c>
      <c r="J56" s="39">
        <f t="shared" si="3"/>
        <v>19</v>
      </c>
      <c r="K56" s="39">
        <f t="shared" si="4"/>
        <v>11</v>
      </c>
      <c r="L56" s="46">
        <f t="shared" si="5"/>
        <v>30</v>
      </c>
    </row>
    <row r="57" spans="1:12" ht="21" customHeight="1">
      <c r="A57" s="616" t="s">
        <v>117</v>
      </c>
      <c r="B57" s="617">
        <v>726114</v>
      </c>
      <c r="C57" s="617" t="s">
        <v>137</v>
      </c>
      <c r="D57" s="617">
        <v>10</v>
      </c>
      <c r="E57" s="617">
        <v>22</v>
      </c>
      <c r="F57" s="617">
        <v>0</v>
      </c>
      <c r="G57" s="617">
        <v>0</v>
      </c>
      <c r="H57" s="617">
        <v>0</v>
      </c>
      <c r="I57" s="617">
        <v>0</v>
      </c>
      <c r="J57" s="39">
        <f t="shared" si="3"/>
        <v>10</v>
      </c>
      <c r="K57" s="39">
        <f t="shared" si="4"/>
        <v>22</v>
      </c>
      <c r="L57" s="46">
        <f t="shared" si="5"/>
        <v>32</v>
      </c>
    </row>
    <row r="58" spans="1:12" ht="21" customHeight="1">
      <c r="A58" s="616" t="s">
        <v>117</v>
      </c>
      <c r="B58" s="617">
        <v>726079</v>
      </c>
      <c r="C58" s="617" t="s">
        <v>139</v>
      </c>
      <c r="D58" s="617">
        <v>0</v>
      </c>
      <c r="E58" s="617">
        <v>0</v>
      </c>
      <c r="F58" s="617">
        <v>0</v>
      </c>
      <c r="G58" s="617">
        <v>0</v>
      </c>
      <c r="H58" s="617">
        <v>7</v>
      </c>
      <c r="I58" s="617">
        <v>6</v>
      </c>
      <c r="J58" s="39">
        <f t="shared" si="3"/>
        <v>7</v>
      </c>
      <c r="K58" s="39">
        <f t="shared" si="4"/>
        <v>6</v>
      </c>
      <c r="L58" s="46">
        <f t="shared" si="5"/>
        <v>13</v>
      </c>
    </row>
    <row r="59" spans="1:12" ht="21" customHeight="1">
      <c r="A59" s="616" t="s">
        <v>390</v>
      </c>
      <c r="B59" s="617">
        <v>726650</v>
      </c>
      <c r="C59" s="617" t="s">
        <v>394</v>
      </c>
      <c r="D59" s="617">
        <v>10</v>
      </c>
      <c r="E59" s="617">
        <v>6</v>
      </c>
      <c r="F59" s="617">
        <v>0</v>
      </c>
      <c r="G59" s="617">
        <v>0</v>
      </c>
      <c r="H59" s="617">
        <v>0</v>
      </c>
      <c r="I59" s="617">
        <v>0</v>
      </c>
      <c r="J59" s="39">
        <f t="shared" si="3"/>
        <v>10</v>
      </c>
      <c r="K59" s="39">
        <f t="shared" si="4"/>
        <v>6</v>
      </c>
      <c r="L59" s="46">
        <f t="shared" si="5"/>
        <v>16</v>
      </c>
    </row>
    <row r="60" spans="1:12" ht="21" customHeight="1">
      <c r="A60" s="616" t="s">
        <v>390</v>
      </c>
      <c r="B60" s="617">
        <v>726335</v>
      </c>
      <c r="C60" s="617" t="s">
        <v>396</v>
      </c>
      <c r="D60" s="617">
        <v>50</v>
      </c>
      <c r="E60" s="617">
        <v>46</v>
      </c>
      <c r="F60" s="617">
        <v>0</v>
      </c>
      <c r="G60" s="617">
        <v>0</v>
      </c>
      <c r="H60" s="617">
        <v>0</v>
      </c>
      <c r="I60" s="617">
        <v>0</v>
      </c>
      <c r="J60" s="39">
        <f t="shared" si="3"/>
        <v>50</v>
      </c>
      <c r="K60" s="39">
        <f t="shared" si="4"/>
        <v>46</v>
      </c>
      <c r="L60" s="46">
        <f t="shared" si="5"/>
        <v>96</v>
      </c>
    </row>
    <row r="61" spans="1:12" ht="21" customHeight="1">
      <c r="A61" s="616" t="s">
        <v>390</v>
      </c>
      <c r="B61" s="617">
        <v>726646</v>
      </c>
      <c r="C61" s="617" t="s">
        <v>397</v>
      </c>
      <c r="D61" s="617">
        <v>0</v>
      </c>
      <c r="E61" s="617">
        <v>0</v>
      </c>
      <c r="F61" s="617">
        <v>39</v>
      </c>
      <c r="G61" s="617">
        <v>37</v>
      </c>
      <c r="H61" s="617">
        <v>0</v>
      </c>
      <c r="I61" s="617">
        <v>0</v>
      </c>
      <c r="J61" s="39">
        <f t="shared" si="3"/>
        <v>39</v>
      </c>
      <c r="K61" s="39">
        <f t="shared" si="4"/>
        <v>37</v>
      </c>
      <c r="L61" s="46">
        <f t="shared" si="5"/>
        <v>76</v>
      </c>
    </row>
    <row r="62" spans="1:12" ht="21" customHeight="1">
      <c r="A62" s="616" t="s">
        <v>390</v>
      </c>
      <c r="B62" s="617">
        <v>745122</v>
      </c>
      <c r="C62" s="617" t="s">
        <v>398</v>
      </c>
      <c r="D62" s="617">
        <v>12</v>
      </c>
      <c r="E62" s="617">
        <v>12</v>
      </c>
      <c r="F62" s="617">
        <v>0</v>
      </c>
      <c r="G62" s="617">
        <v>0</v>
      </c>
      <c r="H62" s="617">
        <v>0</v>
      </c>
      <c r="I62" s="617">
        <v>0</v>
      </c>
      <c r="J62" s="39">
        <f t="shared" si="3"/>
        <v>12</v>
      </c>
      <c r="K62" s="39">
        <f t="shared" si="4"/>
        <v>12</v>
      </c>
      <c r="L62" s="46">
        <f t="shared" si="5"/>
        <v>24</v>
      </c>
    </row>
    <row r="63" spans="1:12" ht="21" customHeight="1">
      <c r="A63" s="616" t="s">
        <v>390</v>
      </c>
      <c r="B63" s="617">
        <v>726638</v>
      </c>
      <c r="C63" s="617" t="s">
        <v>401</v>
      </c>
      <c r="D63" s="617">
        <v>21</v>
      </c>
      <c r="E63" s="617">
        <v>35</v>
      </c>
      <c r="F63" s="617">
        <v>0</v>
      </c>
      <c r="G63" s="617">
        <v>0</v>
      </c>
      <c r="H63" s="617">
        <v>0</v>
      </c>
      <c r="I63" s="617">
        <v>0</v>
      </c>
      <c r="J63" s="39">
        <f t="shared" si="3"/>
        <v>21</v>
      </c>
      <c r="K63" s="39">
        <f t="shared" si="4"/>
        <v>35</v>
      </c>
      <c r="L63" s="46">
        <f t="shared" si="5"/>
        <v>56</v>
      </c>
    </row>
    <row r="64" spans="1:12" ht="21" customHeight="1">
      <c r="A64" s="616" t="s">
        <v>390</v>
      </c>
      <c r="B64" s="617">
        <v>726355</v>
      </c>
      <c r="C64" s="617" t="s">
        <v>407</v>
      </c>
      <c r="D64" s="617">
        <v>0</v>
      </c>
      <c r="E64" s="617">
        <v>0</v>
      </c>
      <c r="F64" s="617">
        <v>0</v>
      </c>
      <c r="G64" s="617">
        <v>0</v>
      </c>
      <c r="H64" s="617">
        <v>8</v>
      </c>
      <c r="I64" s="617">
        <v>3</v>
      </c>
      <c r="J64" s="39">
        <f t="shared" si="3"/>
        <v>8</v>
      </c>
      <c r="K64" s="39">
        <f t="shared" si="4"/>
        <v>3</v>
      </c>
      <c r="L64" s="46">
        <f t="shared" si="5"/>
        <v>11</v>
      </c>
    </row>
    <row r="65" spans="1:12" ht="21" customHeight="1">
      <c r="A65" s="616" t="s">
        <v>390</v>
      </c>
      <c r="B65" s="617">
        <v>726360</v>
      </c>
      <c r="C65" s="617" t="s">
        <v>408</v>
      </c>
      <c r="D65" s="617">
        <v>0</v>
      </c>
      <c r="E65" s="617">
        <v>0</v>
      </c>
      <c r="F65" s="617">
        <v>0</v>
      </c>
      <c r="G65" s="617">
        <v>0</v>
      </c>
      <c r="H65" s="617">
        <v>10</v>
      </c>
      <c r="I65" s="617">
        <v>8</v>
      </c>
      <c r="J65" s="39">
        <f t="shared" si="3"/>
        <v>10</v>
      </c>
      <c r="K65" s="39">
        <f t="shared" si="4"/>
        <v>8</v>
      </c>
      <c r="L65" s="46">
        <f t="shared" si="5"/>
        <v>18</v>
      </c>
    </row>
    <row r="66" spans="1:12" ht="21" customHeight="1">
      <c r="A66" s="616" t="s">
        <v>390</v>
      </c>
      <c r="B66" s="617">
        <v>726363</v>
      </c>
      <c r="C66" s="617" t="s">
        <v>414</v>
      </c>
      <c r="D66" s="617">
        <v>0</v>
      </c>
      <c r="E66" s="617">
        <v>0</v>
      </c>
      <c r="F66" s="617">
        <v>0</v>
      </c>
      <c r="G66" s="617">
        <v>0</v>
      </c>
      <c r="H66" s="617">
        <v>9</v>
      </c>
      <c r="I66" s="617">
        <v>2</v>
      </c>
      <c r="J66" s="39">
        <f t="shared" si="3"/>
        <v>9</v>
      </c>
      <c r="K66" s="39">
        <f t="shared" si="4"/>
        <v>2</v>
      </c>
      <c r="L66" s="46">
        <f t="shared" si="5"/>
        <v>11</v>
      </c>
    </row>
    <row r="67" spans="1:12" ht="21" customHeight="1">
      <c r="A67" s="616" t="s">
        <v>390</v>
      </c>
      <c r="B67" s="617">
        <v>726590</v>
      </c>
      <c r="C67" s="617" t="s">
        <v>428</v>
      </c>
      <c r="D67" s="617">
        <v>12</v>
      </c>
      <c r="E67" s="617">
        <v>12</v>
      </c>
      <c r="F67" s="617">
        <v>0</v>
      </c>
      <c r="G67" s="617">
        <v>0</v>
      </c>
      <c r="H67" s="617">
        <v>0</v>
      </c>
      <c r="I67" s="617">
        <v>0</v>
      </c>
      <c r="J67" s="39">
        <f t="shared" si="3"/>
        <v>12</v>
      </c>
      <c r="K67" s="39">
        <f t="shared" si="4"/>
        <v>12</v>
      </c>
      <c r="L67" s="46">
        <f t="shared" si="5"/>
        <v>24</v>
      </c>
    </row>
    <row r="68" spans="1:12" ht="21" customHeight="1">
      <c r="A68" s="616" t="s">
        <v>390</v>
      </c>
      <c r="B68" s="617">
        <v>726370</v>
      </c>
      <c r="C68" s="617" t="s">
        <v>429</v>
      </c>
      <c r="D68" s="617">
        <v>15</v>
      </c>
      <c r="E68" s="617">
        <v>12</v>
      </c>
      <c r="F68" s="617">
        <v>0</v>
      </c>
      <c r="G68" s="617">
        <v>0</v>
      </c>
      <c r="H68" s="617">
        <v>0</v>
      </c>
      <c r="I68" s="617">
        <v>0</v>
      </c>
      <c r="J68" s="39">
        <f t="shared" si="3"/>
        <v>15</v>
      </c>
      <c r="K68" s="39">
        <f t="shared" si="4"/>
        <v>12</v>
      </c>
      <c r="L68" s="46">
        <f t="shared" si="5"/>
        <v>27</v>
      </c>
    </row>
    <row r="69" spans="1:12" ht="21" customHeight="1">
      <c r="A69" s="616" t="s">
        <v>390</v>
      </c>
      <c r="B69" s="617">
        <v>726580</v>
      </c>
      <c r="C69" s="617" t="s">
        <v>432</v>
      </c>
      <c r="D69" s="617">
        <v>0</v>
      </c>
      <c r="E69" s="617">
        <v>0</v>
      </c>
      <c r="F69" s="617">
        <v>4</v>
      </c>
      <c r="G69" s="617">
        <v>7</v>
      </c>
      <c r="H69" s="617">
        <v>0</v>
      </c>
      <c r="I69" s="617">
        <v>0</v>
      </c>
      <c r="J69" s="39">
        <f t="shared" si="3"/>
        <v>4</v>
      </c>
      <c r="K69" s="39">
        <f t="shared" si="4"/>
        <v>7</v>
      </c>
      <c r="L69" s="46">
        <f>SUM(J69:K69)</f>
        <v>11</v>
      </c>
    </row>
    <row r="70" spans="1:12" ht="21" customHeight="1">
      <c r="A70" s="616" t="s">
        <v>390</v>
      </c>
      <c r="B70" s="617">
        <v>726375</v>
      </c>
      <c r="C70" s="617" t="s">
        <v>433</v>
      </c>
      <c r="D70" s="617">
        <v>0</v>
      </c>
      <c r="E70" s="617">
        <v>0</v>
      </c>
      <c r="F70" s="617">
        <v>0</v>
      </c>
      <c r="G70" s="617">
        <v>0</v>
      </c>
      <c r="H70" s="617">
        <v>10</v>
      </c>
      <c r="I70" s="617">
        <v>8</v>
      </c>
      <c r="J70" s="39">
        <f t="shared" si="3"/>
        <v>10</v>
      </c>
      <c r="K70" s="39">
        <f t="shared" si="4"/>
        <v>8</v>
      </c>
      <c r="L70" s="46">
        <f>SUM(J70:K70)</f>
        <v>18</v>
      </c>
    </row>
    <row r="71" spans="1:12" ht="21" customHeight="1">
      <c r="A71" s="616" t="s">
        <v>390</v>
      </c>
      <c r="B71" s="617">
        <v>726343</v>
      </c>
      <c r="C71" s="617" t="s">
        <v>439</v>
      </c>
      <c r="D71" s="617">
        <v>38</v>
      </c>
      <c r="E71" s="617">
        <v>46</v>
      </c>
      <c r="F71" s="617">
        <v>0</v>
      </c>
      <c r="G71" s="617">
        <v>0</v>
      </c>
      <c r="H71" s="617">
        <v>0</v>
      </c>
      <c r="I71" s="617">
        <v>0</v>
      </c>
      <c r="J71" s="39">
        <f t="shared" si="3"/>
        <v>38</v>
      </c>
      <c r="K71" s="39">
        <f t="shared" si="4"/>
        <v>46</v>
      </c>
      <c r="L71" s="46">
        <f>SUM(J71:K71)</f>
        <v>84</v>
      </c>
    </row>
    <row r="72" spans="1:12" ht="21" customHeight="1" thickBot="1">
      <c r="A72" s="620" t="s">
        <v>390</v>
      </c>
      <c r="B72" s="621">
        <v>726377</v>
      </c>
      <c r="C72" s="621" t="s">
        <v>441</v>
      </c>
      <c r="D72" s="621">
        <v>14</v>
      </c>
      <c r="E72" s="621">
        <v>11</v>
      </c>
      <c r="F72" s="621">
        <v>0</v>
      </c>
      <c r="G72" s="621">
        <v>0</v>
      </c>
      <c r="H72" s="621">
        <v>0</v>
      </c>
      <c r="I72" s="621">
        <v>0</v>
      </c>
      <c r="J72" s="622">
        <f t="shared" si="3"/>
        <v>14</v>
      </c>
      <c r="K72" s="622">
        <f t="shared" si="4"/>
        <v>11</v>
      </c>
      <c r="L72" s="623">
        <f>SUM(J72:K72)</f>
        <v>25</v>
      </c>
    </row>
    <row r="73" spans="1:12" ht="28.5" customHeight="1" thickBot="1">
      <c r="A73" s="1365" t="s">
        <v>451</v>
      </c>
      <c r="B73" s="1366"/>
      <c r="C73" s="1367"/>
      <c r="D73" s="618">
        <f t="shared" ref="D73:L73" si="6">SUM(D5:D72)</f>
        <v>611</v>
      </c>
      <c r="E73" s="618">
        <f t="shared" si="6"/>
        <v>601</v>
      </c>
      <c r="F73" s="618">
        <f t="shared" si="6"/>
        <v>58</v>
      </c>
      <c r="G73" s="618">
        <f t="shared" si="6"/>
        <v>63</v>
      </c>
      <c r="H73" s="618">
        <f t="shared" si="6"/>
        <v>183</v>
      </c>
      <c r="I73" s="618">
        <f t="shared" si="6"/>
        <v>170</v>
      </c>
      <c r="J73" s="618">
        <f t="shared" si="6"/>
        <v>852</v>
      </c>
      <c r="K73" s="618">
        <f t="shared" si="6"/>
        <v>834</v>
      </c>
      <c r="L73" s="624">
        <f t="shared" si="6"/>
        <v>1686</v>
      </c>
    </row>
  </sheetData>
  <sheetProtection password="E71B" sheet="1" objects="1" scenarios="1"/>
  <sortState ref="A57:L71">
    <sortCondition ref="C57"/>
  </sortState>
  <mergeCells count="9">
    <mergeCell ref="A1:L1"/>
    <mergeCell ref="J3:L3"/>
    <mergeCell ref="A73:C73"/>
    <mergeCell ref="A3:A4"/>
    <mergeCell ref="B3:B4"/>
    <mergeCell ref="C3:C4"/>
    <mergeCell ref="D3:E3"/>
    <mergeCell ref="F3:G3"/>
    <mergeCell ref="H3:I3"/>
  </mergeCells>
  <pageMargins left="0.6692913385826772" right="0.15748031496062992" top="0.70866141732283472" bottom="0.74803149606299213" header="0.31496062992125984" footer="0.31496062992125984"/>
  <pageSetup paperSize="9" scale="95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2" sqref="C2"/>
    </sheetView>
  </sheetViews>
  <sheetFormatPr defaultRowHeight="24.75" customHeight="1"/>
  <cols>
    <col min="1" max="1" width="12" customWidth="1"/>
    <col min="2" max="2" width="9.140625" customWidth="1"/>
    <col min="3" max="3" width="31.85546875" customWidth="1"/>
    <col min="4" max="4" width="8.28515625" style="365" customWidth="1"/>
    <col min="5" max="7" width="5.7109375" customWidth="1"/>
    <col min="8" max="8" width="10.28515625" style="22" customWidth="1"/>
  </cols>
  <sheetData>
    <row r="1" spans="1:8" s="2" customFormat="1" ht="24.75" customHeight="1">
      <c r="A1" s="1371" t="s">
        <v>1885</v>
      </c>
      <c r="B1" s="1371"/>
      <c r="C1" s="1371"/>
      <c r="D1" s="1371"/>
      <c r="E1" s="1371"/>
      <c r="F1" s="1371"/>
      <c r="G1" s="1371"/>
      <c r="H1" s="1371"/>
    </row>
    <row r="2" spans="1:8" s="2" customFormat="1" ht="11.25" customHeight="1" thickBot="1">
      <c r="D2" s="918"/>
      <c r="H2" s="22"/>
    </row>
    <row r="3" spans="1:8" ht="35.25" customHeight="1">
      <c r="A3" s="1374" t="s">
        <v>472</v>
      </c>
      <c r="B3" s="1376" t="s">
        <v>14</v>
      </c>
      <c r="C3" s="1376" t="s">
        <v>13</v>
      </c>
      <c r="D3" s="1378" t="s">
        <v>1796</v>
      </c>
      <c r="E3" s="1380" t="s">
        <v>1798</v>
      </c>
      <c r="F3" s="1380"/>
      <c r="G3" s="1380"/>
      <c r="H3" s="1372" t="s">
        <v>1797</v>
      </c>
    </row>
    <row r="4" spans="1:8" s="2" customFormat="1" ht="28.5" customHeight="1" thickBot="1">
      <c r="A4" s="1375"/>
      <c r="B4" s="1377"/>
      <c r="C4" s="1377"/>
      <c r="D4" s="1379"/>
      <c r="E4" s="614" t="s">
        <v>448</v>
      </c>
      <c r="F4" s="615" t="s">
        <v>449</v>
      </c>
      <c r="G4" s="615" t="s">
        <v>450</v>
      </c>
      <c r="H4" s="1373"/>
    </row>
    <row r="5" spans="1:8" ht="24.75" customHeight="1">
      <c r="A5" s="842" t="s">
        <v>140</v>
      </c>
      <c r="B5" s="843">
        <v>972340</v>
      </c>
      <c r="C5" s="843" t="s">
        <v>457</v>
      </c>
      <c r="D5" s="844">
        <v>4</v>
      </c>
      <c r="E5" s="845">
        <v>70</v>
      </c>
      <c r="F5" s="845">
        <v>68</v>
      </c>
      <c r="G5" s="845">
        <v>138</v>
      </c>
      <c r="H5" s="846">
        <f>CEILING((G5/D5),1)</f>
        <v>35</v>
      </c>
    </row>
    <row r="6" spans="1:8" s="2" customFormat="1" ht="24.75" customHeight="1">
      <c r="A6" s="847" t="s">
        <v>140</v>
      </c>
      <c r="B6" s="848">
        <v>967773</v>
      </c>
      <c r="C6" s="848" t="s">
        <v>458</v>
      </c>
      <c r="D6" s="849">
        <v>5</v>
      </c>
      <c r="E6" s="850">
        <v>57</v>
      </c>
      <c r="F6" s="850">
        <v>51</v>
      </c>
      <c r="G6" s="850">
        <v>108</v>
      </c>
      <c r="H6" s="851">
        <f>CEILING((G6/D6),1)</f>
        <v>22</v>
      </c>
    </row>
    <row r="7" spans="1:8" ht="24.75" customHeight="1">
      <c r="A7" s="847" t="s">
        <v>140</v>
      </c>
      <c r="B7" s="848">
        <v>973728</v>
      </c>
      <c r="C7" s="848" t="s">
        <v>460</v>
      </c>
      <c r="D7" s="849">
        <v>7</v>
      </c>
      <c r="E7" s="850">
        <v>100</v>
      </c>
      <c r="F7" s="850">
        <v>103</v>
      </c>
      <c r="G7" s="850">
        <v>203</v>
      </c>
      <c r="H7" s="851">
        <f t="shared" ref="H7:H32" si="0">CEILING((G7/D7),1)</f>
        <v>29</v>
      </c>
    </row>
    <row r="8" spans="1:8" ht="24.75" customHeight="1">
      <c r="A8" s="847" t="s">
        <v>140</v>
      </c>
      <c r="B8" s="848">
        <v>753084</v>
      </c>
      <c r="C8" s="848" t="s">
        <v>461</v>
      </c>
      <c r="D8" s="849">
        <v>4</v>
      </c>
      <c r="E8" s="850">
        <v>33</v>
      </c>
      <c r="F8" s="850">
        <v>34</v>
      </c>
      <c r="G8" s="850">
        <v>67</v>
      </c>
      <c r="H8" s="851">
        <f t="shared" si="0"/>
        <v>17</v>
      </c>
    </row>
    <row r="9" spans="1:8" ht="24.75" customHeight="1">
      <c r="A9" s="847" t="s">
        <v>140</v>
      </c>
      <c r="B9" s="848">
        <v>966645</v>
      </c>
      <c r="C9" s="848" t="s">
        <v>462</v>
      </c>
      <c r="D9" s="849">
        <v>3</v>
      </c>
      <c r="E9" s="850">
        <v>20</v>
      </c>
      <c r="F9" s="850">
        <v>23</v>
      </c>
      <c r="G9" s="850">
        <v>43</v>
      </c>
      <c r="H9" s="851">
        <f t="shared" si="0"/>
        <v>15</v>
      </c>
    </row>
    <row r="10" spans="1:8" ht="24.75" customHeight="1">
      <c r="A10" s="847" t="s">
        <v>140</v>
      </c>
      <c r="B10" s="848">
        <v>760251</v>
      </c>
      <c r="C10" s="848" t="s">
        <v>463</v>
      </c>
      <c r="D10" s="849">
        <v>6</v>
      </c>
      <c r="E10" s="850">
        <v>35</v>
      </c>
      <c r="F10" s="850">
        <v>17</v>
      </c>
      <c r="G10" s="850">
        <v>52</v>
      </c>
      <c r="H10" s="851">
        <f t="shared" si="0"/>
        <v>9</v>
      </c>
    </row>
    <row r="11" spans="1:8" ht="24.75" customHeight="1">
      <c r="A11" s="847" t="s">
        <v>140</v>
      </c>
      <c r="B11" s="848">
        <v>818965</v>
      </c>
      <c r="C11" s="848" t="s">
        <v>464</v>
      </c>
      <c r="D11" s="849">
        <v>5</v>
      </c>
      <c r="E11" s="850">
        <v>76</v>
      </c>
      <c r="F11" s="850">
        <v>63</v>
      </c>
      <c r="G11" s="850">
        <v>139</v>
      </c>
      <c r="H11" s="851">
        <f t="shared" si="0"/>
        <v>28</v>
      </c>
    </row>
    <row r="12" spans="1:8" ht="24.75" customHeight="1">
      <c r="A12" s="847" t="s">
        <v>140</v>
      </c>
      <c r="B12" s="848">
        <v>848855</v>
      </c>
      <c r="C12" s="848" t="s">
        <v>465</v>
      </c>
      <c r="D12" s="849">
        <v>5</v>
      </c>
      <c r="E12" s="850">
        <v>65</v>
      </c>
      <c r="F12" s="850">
        <v>61</v>
      </c>
      <c r="G12" s="850">
        <v>126</v>
      </c>
      <c r="H12" s="851">
        <f t="shared" si="0"/>
        <v>26</v>
      </c>
    </row>
    <row r="13" spans="1:8" ht="24.75" customHeight="1">
      <c r="A13" s="847" t="s">
        <v>140</v>
      </c>
      <c r="B13" s="848">
        <v>963758</v>
      </c>
      <c r="C13" s="848" t="s">
        <v>466</v>
      </c>
      <c r="D13" s="849">
        <v>5</v>
      </c>
      <c r="E13" s="850">
        <v>76</v>
      </c>
      <c r="F13" s="850">
        <v>82</v>
      </c>
      <c r="G13" s="850">
        <v>158</v>
      </c>
      <c r="H13" s="851">
        <f t="shared" si="0"/>
        <v>32</v>
      </c>
    </row>
    <row r="14" spans="1:8" ht="24.75" customHeight="1">
      <c r="A14" s="847" t="s">
        <v>140</v>
      </c>
      <c r="B14" s="848">
        <v>974229</v>
      </c>
      <c r="C14" s="848" t="s">
        <v>467</v>
      </c>
      <c r="D14" s="849">
        <v>4</v>
      </c>
      <c r="E14" s="850">
        <v>109</v>
      </c>
      <c r="F14" s="850">
        <v>97</v>
      </c>
      <c r="G14" s="850">
        <v>206</v>
      </c>
      <c r="H14" s="851">
        <f t="shared" si="0"/>
        <v>52</v>
      </c>
    </row>
    <row r="15" spans="1:8" ht="24.75" customHeight="1">
      <c r="A15" s="847" t="s">
        <v>140</v>
      </c>
      <c r="B15" s="848">
        <v>887887</v>
      </c>
      <c r="C15" s="848" t="s">
        <v>468</v>
      </c>
      <c r="D15" s="849">
        <v>3</v>
      </c>
      <c r="E15" s="850">
        <v>56</v>
      </c>
      <c r="F15" s="850">
        <v>52</v>
      </c>
      <c r="G15" s="850">
        <v>108</v>
      </c>
      <c r="H15" s="851">
        <f t="shared" si="0"/>
        <v>36</v>
      </c>
    </row>
    <row r="16" spans="1:8" ht="24.75" customHeight="1">
      <c r="A16" s="847" t="s">
        <v>140</v>
      </c>
      <c r="B16" s="848">
        <v>752897</v>
      </c>
      <c r="C16" s="848" t="s">
        <v>469</v>
      </c>
      <c r="D16" s="849">
        <v>5</v>
      </c>
      <c r="E16" s="850">
        <v>60</v>
      </c>
      <c r="F16" s="850">
        <v>63</v>
      </c>
      <c r="G16" s="850">
        <v>123</v>
      </c>
      <c r="H16" s="851">
        <f t="shared" si="0"/>
        <v>25</v>
      </c>
    </row>
    <row r="17" spans="1:8" ht="24.75" customHeight="1">
      <c r="A17" s="847" t="s">
        <v>140</v>
      </c>
      <c r="B17" s="848">
        <v>972011</v>
      </c>
      <c r="C17" s="848" t="s">
        <v>459</v>
      </c>
      <c r="D17" s="849">
        <v>3</v>
      </c>
      <c r="E17" s="850">
        <v>29</v>
      </c>
      <c r="F17" s="850">
        <v>22</v>
      </c>
      <c r="G17" s="850">
        <v>51</v>
      </c>
      <c r="H17" s="851">
        <f t="shared" si="0"/>
        <v>17</v>
      </c>
    </row>
    <row r="18" spans="1:8" ht="24.75" customHeight="1">
      <c r="A18" s="847" t="s">
        <v>140</v>
      </c>
      <c r="B18" s="848">
        <v>703461</v>
      </c>
      <c r="C18" s="848" t="s">
        <v>205</v>
      </c>
      <c r="D18" s="849">
        <v>31</v>
      </c>
      <c r="E18" s="850">
        <v>582</v>
      </c>
      <c r="F18" s="850">
        <v>598</v>
      </c>
      <c r="G18" s="850">
        <f t="shared" ref="G18:G23" si="1">SUM(E18:F18)</f>
        <v>1180</v>
      </c>
      <c r="H18" s="851">
        <f t="shared" si="0"/>
        <v>39</v>
      </c>
    </row>
    <row r="19" spans="1:8" ht="24.75" customHeight="1">
      <c r="A19" s="847" t="s">
        <v>140</v>
      </c>
      <c r="B19" s="848">
        <v>703503</v>
      </c>
      <c r="C19" s="848" t="s">
        <v>250</v>
      </c>
      <c r="D19" s="849">
        <v>21</v>
      </c>
      <c r="E19" s="850">
        <v>471</v>
      </c>
      <c r="F19" s="850">
        <v>436</v>
      </c>
      <c r="G19" s="850">
        <f t="shared" si="1"/>
        <v>907</v>
      </c>
      <c r="H19" s="851">
        <f t="shared" si="0"/>
        <v>44</v>
      </c>
    </row>
    <row r="20" spans="1:8" ht="24.75" customHeight="1">
      <c r="A20" s="847" t="s">
        <v>140</v>
      </c>
      <c r="B20" s="848">
        <v>703519</v>
      </c>
      <c r="C20" s="848" t="s">
        <v>324</v>
      </c>
      <c r="D20" s="849">
        <v>11</v>
      </c>
      <c r="E20" s="850">
        <v>284</v>
      </c>
      <c r="F20" s="850">
        <v>273</v>
      </c>
      <c r="G20" s="850">
        <f t="shared" si="1"/>
        <v>557</v>
      </c>
      <c r="H20" s="851">
        <f t="shared" si="0"/>
        <v>51</v>
      </c>
    </row>
    <row r="21" spans="1:8" ht="24.75" customHeight="1">
      <c r="A21" s="847" t="s">
        <v>140</v>
      </c>
      <c r="B21" s="848">
        <v>704789</v>
      </c>
      <c r="C21" s="848" t="s">
        <v>325</v>
      </c>
      <c r="D21" s="849">
        <v>3</v>
      </c>
      <c r="E21" s="850">
        <v>23</v>
      </c>
      <c r="F21" s="850">
        <v>24</v>
      </c>
      <c r="G21" s="850">
        <f t="shared" si="1"/>
        <v>47</v>
      </c>
      <c r="H21" s="851">
        <f t="shared" si="0"/>
        <v>16</v>
      </c>
    </row>
    <row r="22" spans="1:8" ht="24.75" customHeight="1">
      <c r="A22" s="847" t="s">
        <v>140</v>
      </c>
      <c r="B22" s="848">
        <v>705469</v>
      </c>
      <c r="C22" s="848" t="s">
        <v>742</v>
      </c>
      <c r="D22" s="849">
        <v>12</v>
      </c>
      <c r="E22" s="850">
        <v>232</v>
      </c>
      <c r="F22" s="850">
        <v>239</v>
      </c>
      <c r="G22" s="850">
        <f t="shared" si="1"/>
        <v>471</v>
      </c>
      <c r="H22" s="851">
        <f t="shared" si="0"/>
        <v>40</v>
      </c>
    </row>
    <row r="23" spans="1:8" ht="24.75" customHeight="1">
      <c r="A23" s="847" t="s">
        <v>140</v>
      </c>
      <c r="B23" s="848">
        <v>703539</v>
      </c>
      <c r="C23" s="848" t="s">
        <v>223</v>
      </c>
      <c r="D23" s="849">
        <v>18</v>
      </c>
      <c r="E23" s="852">
        <v>357</v>
      </c>
      <c r="F23" s="852">
        <v>367</v>
      </c>
      <c r="G23" s="850">
        <f t="shared" si="1"/>
        <v>724</v>
      </c>
      <c r="H23" s="851">
        <f t="shared" si="0"/>
        <v>41</v>
      </c>
    </row>
    <row r="24" spans="1:8" ht="24.75" customHeight="1">
      <c r="A24" s="847" t="s">
        <v>15</v>
      </c>
      <c r="B24" s="848">
        <v>973665</v>
      </c>
      <c r="C24" s="848" t="s">
        <v>453</v>
      </c>
      <c r="D24" s="849">
        <v>3</v>
      </c>
      <c r="E24" s="853">
        <v>29</v>
      </c>
      <c r="F24" s="853">
        <v>16</v>
      </c>
      <c r="G24" s="853">
        <v>45</v>
      </c>
      <c r="H24" s="851">
        <f t="shared" si="0"/>
        <v>15</v>
      </c>
    </row>
    <row r="25" spans="1:8" ht="24.75" customHeight="1">
      <c r="A25" s="847" t="s">
        <v>28</v>
      </c>
      <c r="B25" s="848">
        <v>726027</v>
      </c>
      <c r="C25" s="848" t="s">
        <v>47</v>
      </c>
      <c r="D25" s="849"/>
      <c r="E25" s="852">
        <v>151</v>
      </c>
      <c r="F25" s="852">
        <v>146</v>
      </c>
      <c r="G25" s="850">
        <f>SUM(E25:F25)</f>
        <v>297</v>
      </c>
      <c r="H25" s="851"/>
    </row>
    <row r="26" spans="1:8" ht="24.75" customHeight="1">
      <c r="A26" s="847" t="s">
        <v>28</v>
      </c>
      <c r="B26" s="848">
        <v>964846</v>
      </c>
      <c r="C26" s="848" t="s">
        <v>454</v>
      </c>
      <c r="D26" s="849">
        <v>5</v>
      </c>
      <c r="E26" s="853">
        <v>47</v>
      </c>
      <c r="F26" s="853">
        <v>61</v>
      </c>
      <c r="G26" s="853">
        <v>108</v>
      </c>
      <c r="H26" s="851">
        <f t="shared" si="0"/>
        <v>22</v>
      </c>
    </row>
    <row r="27" spans="1:8" ht="24.75" customHeight="1">
      <c r="A27" s="847" t="s">
        <v>28</v>
      </c>
      <c r="B27" s="848">
        <v>726022</v>
      </c>
      <c r="C27" s="848" t="s">
        <v>37</v>
      </c>
      <c r="D27" s="849">
        <v>18</v>
      </c>
      <c r="E27" s="852">
        <v>113</v>
      </c>
      <c r="F27" s="852">
        <v>75</v>
      </c>
      <c r="G27" s="850">
        <f>SUM(E27:F27)</f>
        <v>188</v>
      </c>
      <c r="H27" s="851">
        <f t="shared" si="0"/>
        <v>11</v>
      </c>
    </row>
    <row r="28" spans="1:8" ht="24.75" customHeight="1">
      <c r="A28" s="847" t="s">
        <v>84</v>
      </c>
      <c r="B28" s="848">
        <v>750563</v>
      </c>
      <c r="C28" s="848" t="s">
        <v>455</v>
      </c>
      <c r="D28" s="849">
        <v>3</v>
      </c>
      <c r="E28" s="853">
        <v>20</v>
      </c>
      <c r="F28" s="853">
        <v>22</v>
      </c>
      <c r="G28" s="853">
        <v>42</v>
      </c>
      <c r="H28" s="851">
        <f t="shared" si="0"/>
        <v>14</v>
      </c>
    </row>
    <row r="29" spans="1:8" ht="24.75" customHeight="1">
      <c r="A29" s="847" t="s">
        <v>117</v>
      </c>
      <c r="B29" s="848">
        <v>750564</v>
      </c>
      <c r="C29" s="848" t="s">
        <v>456</v>
      </c>
      <c r="D29" s="849">
        <v>2</v>
      </c>
      <c r="E29" s="853">
        <v>17</v>
      </c>
      <c r="F29" s="853">
        <v>15</v>
      </c>
      <c r="G29" s="853">
        <v>32</v>
      </c>
      <c r="H29" s="851">
        <f t="shared" si="0"/>
        <v>16</v>
      </c>
    </row>
    <row r="30" spans="1:8" ht="24.75" customHeight="1">
      <c r="A30" s="847" t="s">
        <v>390</v>
      </c>
      <c r="B30" s="848">
        <v>963674</v>
      </c>
      <c r="C30" s="848" t="s">
        <v>470</v>
      </c>
      <c r="D30" s="849">
        <v>5</v>
      </c>
      <c r="E30" s="853">
        <v>58</v>
      </c>
      <c r="F30" s="853">
        <v>52</v>
      </c>
      <c r="G30" s="853">
        <v>110</v>
      </c>
      <c r="H30" s="851">
        <f t="shared" si="0"/>
        <v>22</v>
      </c>
    </row>
    <row r="31" spans="1:8" ht="24.75" customHeight="1">
      <c r="A31" s="847" t="s">
        <v>390</v>
      </c>
      <c r="B31" s="848">
        <v>726323</v>
      </c>
      <c r="C31" s="848" t="s">
        <v>409</v>
      </c>
      <c r="D31" s="849">
        <v>25</v>
      </c>
      <c r="E31" s="850">
        <v>320</v>
      </c>
      <c r="F31" s="850">
        <v>244</v>
      </c>
      <c r="G31" s="850">
        <f>SUM(E31:F31)</f>
        <v>564</v>
      </c>
      <c r="H31" s="851">
        <f t="shared" si="0"/>
        <v>23</v>
      </c>
    </row>
    <row r="32" spans="1:8" ht="24.75" customHeight="1" thickBot="1">
      <c r="A32" s="854" t="s">
        <v>442</v>
      </c>
      <c r="B32" s="855">
        <v>966119</v>
      </c>
      <c r="C32" s="855" t="s">
        <v>471</v>
      </c>
      <c r="D32" s="856">
        <v>2</v>
      </c>
      <c r="E32" s="857">
        <v>12</v>
      </c>
      <c r="F32" s="857">
        <v>21</v>
      </c>
      <c r="G32" s="857">
        <v>33</v>
      </c>
      <c r="H32" s="858">
        <f t="shared" si="0"/>
        <v>17</v>
      </c>
    </row>
    <row r="33" spans="1:4" ht="24.75" customHeight="1">
      <c r="A33" s="307"/>
      <c r="B33" s="307"/>
      <c r="C33" s="307"/>
      <c r="D33" s="375"/>
    </row>
  </sheetData>
  <sheetProtection password="E71B" sheet="1" objects="1" scenarios="1"/>
  <sortState ref="A2:E15">
    <sortCondition ref="C2"/>
  </sortState>
  <mergeCells count="7">
    <mergeCell ref="A1:H1"/>
    <mergeCell ref="H3:H4"/>
    <mergeCell ref="A3:A4"/>
    <mergeCell ref="B3:B4"/>
    <mergeCell ref="C3:C4"/>
    <mergeCell ref="D3:D4"/>
    <mergeCell ref="E3:G3"/>
  </mergeCells>
  <pageMargins left="0.78740157480314965" right="7.874015748031496E-2" top="0.74803149606299213" bottom="0.74803149606299213" header="0.31496062992125984" footer="0.31496062992125984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2"/>
  <sheetViews>
    <sheetView workbookViewId="0">
      <pane xSplit="3" ySplit="3" topLeftCell="F4" activePane="bottomRight" state="frozen"/>
      <selection pane="topRight" activeCell="D1" sqref="D1"/>
      <selection pane="bottomLeft" activeCell="A2" sqref="A2"/>
      <selection pane="bottomRight" sqref="A1:H1"/>
    </sheetView>
  </sheetViews>
  <sheetFormatPr defaultRowHeight="12.75"/>
  <cols>
    <col min="1" max="1" width="12" style="74" customWidth="1"/>
    <col min="2" max="2" width="10.140625" style="75" bestFit="1" customWidth="1"/>
    <col min="3" max="3" width="40.7109375" style="76" customWidth="1"/>
    <col min="4" max="4" width="7" style="74" customWidth="1"/>
    <col min="5" max="5" width="6.85546875" style="74" customWidth="1"/>
    <col min="6" max="6" width="12.5703125" style="74" customWidth="1"/>
    <col min="7" max="7" width="70.7109375" style="74" customWidth="1"/>
    <col min="8" max="8" width="37.7109375" style="74" bestFit="1" customWidth="1"/>
    <col min="9" max="16384" width="9.140625" style="74"/>
  </cols>
  <sheetData>
    <row r="1" spans="1:8" ht="26.25" customHeight="1">
      <c r="A1" s="1381" t="s">
        <v>1909</v>
      </c>
      <c r="B1" s="1381"/>
      <c r="C1" s="1381"/>
      <c r="D1" s="1381"/>
      <c r="E1" s="1381"/>
      <c r="F1" s="1381"/>
      <c r="G1" s="1381"/>
      <c r="H1" s="1381"/>
    </row>
    <row r="2" spans="1:8" ht="13.5" thickBot="1"/>
    <row r="3" spans="1:8" ht="25.5">
      <c r="A3" s="859" t="s">
        <v>472</v>
      </c>
      <c r="B3" s="860" t="s">
        <v>14</v>
      </c>
      <c r="C3" s="861" t="s">
        <v>13</v>
      </c>
      <c r="D3" s="860" t="s">
        <v>1839</v>
      </c>
      <c r="E3" s="860" t="s">
        <v>1838</v>
      </c>
      <c r="F3" s="860" t="s">
        <v>772</v>
      </c>
      <c r="G3" s="860" t="s">
        <v>773</v>
      </c>
      <c r="H3" s="862" t="s">
        <v>774</v>
      </c>
    </row>
    <row r="4" spans="1:8">
      <c r="A4" s="867" t="s">
        <v>140</v>
      </c>
      <c r="B4" s="868">
        <v>973286</v>
      </c>
      <c r="C4" s="869" t="s">
        <v>160</v>
      </c>
      <c r="D4" s="868" t="s">
        <v>779</v>
      </c>
      <c r="E4" s="868">
        <v>1</v>
      </c>
      <c r="F4" s="868">
        <v>3822153513</v>
      </c>
      <c r="G4" s="867" t="s">
        <v>1238</v>
      </c>
      <c r="H4" s="867" t="s">
        <v>952</v>
      </c>
    </row>
    <row r="5" spans="1:8" ht="25.5">
      <c r="A5" s="867" t="s">
        <v>140</v>
      </c>
      <c r="B5" s="868">
        <v>270420</v>
      </c>
      <c r="C5" s="869" t="s">
        <v>483</v>
      </c>
      <c r="D5" s="868" t="s">
        <v>779</v>
      </c>
      <c r="E5" s="868">
        <v>1</v>
      </c>
      <c r="F5" s="868">
        <v>3822142129</v>
      </c>
      <c r="G5" s="867" t="s">
        <v>1237</v>
      </c>
      <c r="H5" s="867" t="s">
        <v>951</v>
      </c>
    </row>
    <row r="6" spans="1:8">
      <c r="A6" s="867" t="s">
        <v>140</v>
      </c>
      <c r="B6" s="868">
        <v>190175</v>
      </c>
      <c r="C6" s="869" t="s">
        <v>479</v>
      </c>
      <c r="D6" s="868" t="s">
        <v>779</v>
      </c>
      <c r="E6" s="868">
        <v>1</v>
      </c>
      <c r="F6" s="868">
        <v>3822175603</v>
      </c>
      <c r="G6" s="867" t="s">
        <v>1843</v>
      </c>
      <c r="H6" s="867" t="s">
        <v>918</v>
      </c>
    </row>
    <row r="7" spans="1:8">
      <c r="A7" s="867" t="s">
        <v>140</v>
      </c>
      <c r="B7" s="868">
        <v>269549</v>
      </c>
      <c r="C7" s="869" t="s">
        <v>482</v>
      </c>
      <c r="D7" s="868" t="s">
        <v>779</v>
      </c>
      <c r="E7" s="868">
        <v>1</v>
      </c>
      <c r="F7" s="868">
        <v>3822133253</v>
      </c>
      <c r="G7" s="867" t="s">
        <v>1235</v>
      </c>
      <c r="H7" s="867" t="s">
        <v>947</v>
      </c>
    </row>
    <row r="8" spans="1:8">
      <c r="A8" s="867" t="s">
        <v>140</v>
      </c>
      <c r="B8" s="868">
        <v>221014</v>
      </c>
      <c r="C8" s="869" t="s">
        <v>481</v>
      </c>
      <c r="D8" s="868" t="s">
        <v>779</v>
      </c>
      <c r="E8" s="868">
        <v>1</v>
      </c>
      <c r="F8" s="868">
        <v>3822131578</v>
      </c>
      <c r="G8" s="867" t="s">
        <v>1844</v>
      </c>
      <c r="H8" s="867" t="s">
        <v>934</v>
      </c>
    </row>
    <row r="9" spans="1:8">
      <c r="A9" s="867" t="s">
        <v>140</v>
      </c>
      <c r="B9" s="868">
        <v>190187</v>
      </c>
      <c r="C9" s="869" t="s">
        <v>480</v>
      </c>
      <c r="D9" s="868" t="s">
        <v>779</v>
      </c>
      <c r="E9" s="868">
        <v>1</v>
      </c>
      <c r="F9" s="868">
        <v>3822151248</v>
      </c>
      <c r="G9" s="867" t="s">
        <v>1217</v>
      </c>
      <c r="H9" s="867" t="s">
        <v>919</v>
      </c>
    </row>
    <row r="10" spans="1:8">
      <c r="A10" s="867" t="s">
        <v>140</v>
      </c>
      <c r="B10" s="868">
        <v>971457</v>
      </c>
      <c r="C10" s="869" t="s">
        <v>478</v>
      </c>
      <c r="D10" s="868" t="s">
        <v>779</v>
      </c>
      <c r="E10" s="868">
        <v>1</v>
      </c>
      <c r="F10" s="868">
        <v>3822136801</v>
      </c>
      <c r="G10" s="867" t="s">
        <v>1208</v>
      </c>
      <c r="H10" s="867" t="s">
        <v>909</v>
      </c>
    </row>
    <row r="11" spans="1:8" ht="14.25">
      <c r="A11" s="1382" t="s">
        <v>1559</v>
      </c>
      <c r="B11" s="1382"/>
      <c r="C11" s="1382"/>
      <c r="D11" s="870"/>
      <c r="E11" s="870">
        <f>SUM(E4:E10)</f>
        <v>7</v>
      </c>
      <c r="F11" s="868"/>
      <c r="G11" s="867"/>
      <c r="H11" s="867"/>
    </row>
    <row r="12" spans="1:8">
      <c r="A12" s="867" t="s">
        <v>140</v>
      </c>
      <c r="B12" s="868">
        <v>972340</v>
      </c>
      <c r="C12" s="869" t="s">
        <v>457</v>
      </c>
      <c r="D12" s="868" t="s">
        <v>495</v>
      </c>
      <c r="E12" s="868">
        <v>1</v>
      </c>
      <c r="F12" s="868">
        <v>3822135130</v>
      </c>
      <c r="G12" s="867" t="s">
        <v>1248</v>
      </c>
      <c r="H12" s="867" t="s">
        <v>962</v>
      </c>
    </row>
    <row r="13" spans="1:8">
      <c r="A13" s="867" t="s">
        <v>140</v>
      </c>
      <c r="B13" s="868">
        <v>967773</v>
      </c>
      <c r="C13" s="869" t="s">
        <v>458</v>
      </c>
      <c r="D13" s="868" t="s">
        <v>779</v>
      </c>
      <c r="E13" s="868">
        <v>1</v>
      </c>
      <c r="F13" s="868">
        <v>3822128858</v>
      </c>
      <c r="G13" s="867" t="s">
        <v>1246</v>
      </c>
      <c r="H13" s="867" t="s">
        <v>960</v>
      </c>
    </row>
    <row r="14" spans="1:8">
      <c r="A14" s="867" t="s">
        <v>140</v>
      </c>
      <c r="B14" s="868">
        <v>972011</v>
      </c>
      <c r="C14" s="869" t="s">
        <v>459</v>
      </c>
      <c r="D14" s="868" t="s">
        <v>776</v>
      </c>
      <c r="E14" s="868">
        <v>1</v>
      </c>
      <c r="F14" s="868">
        <v>3822423090</v>
      </c>
      <c r="G14" s="867" t="s">
        <v>1247</v>
      </c>
      <c r="H14" s="867" t="s">
        <v>961</v>
      </c>
    </row>
    <row r="15" spans="1:8">
      <c r="A15" s="867" t="s">
        <v>140</v>
      </c>
      <c r="B15" s="868">
        <v>973728</v>
      </c>
      <c r="C15" s="869" t="s">
        <v>460</v>
      </c>
      <c r="D15" s="868" t="s">
        <v>779</v>
      </c>
      <c r="E15" s="868">
        <v>1</v>
      </c>
      <c r="F15" s="868">
        <v>3822020098</v>
      </c>
      <c r="G15" s="867" t="s">
        <v>1249</v>
      </c>
      <c r="H15" s="867"/>
    </row>
    <row r="16" spans="1:8">
      <c r="A16" s="867" t="s">
        <v>140</v>
      </c>
      <c r="B16" s="868">
        <v>753084</v>
      </c>
      <c r="C16" s="869" t="s">
        <v>461</v>
      </c>
      <c r="D16" s="868" t="s">
        <v>495</v>
      </c>
      <c r="E16" s="868">
        <v>1</v>
      </c>
      <c r="F16" s="868">
        <v>3822171800</v>
      </c>
      <c r="G16" s="867" t="s">
        <v>1240</v>
      </c>
      <c r="H16" s="867" t="s">
        <v>954</v>
      </c>
    </row>
    <row r="17" spans="1:8">
      <c r="A17" s="867" t="s">
        <v>140</v>
      </c>
      <c r="B17" s="868">
        <v>966645</v>
      </c>
      <c r="C17" s="869" t="s">
        <v>462</v>
      </c>
      <c r="D17" s="868" t="s">
        <v>779</v>
      </c>
      <c r="E17" s="868">
        <v>1</v>
      </c>
      <c r="F17" s="868">
        <v>3822171794</v>
      </c>
      <c r="G17" s="867" t="s">
        <v>1245</v>
      </c>
      <c r="H17" s="867" t="s">
        <v>959</v>
      </c>
    </row>
    <row r="18" spans="1:8">
      <c r="A18" s="867" t="s">
        <v>140</v>
      </c>
      <c r="B18" s="868">
        <v>760251</v>
      </c>
      <c r="C18" s="869" t="s">
        <v>463</v>
      </c>
      <c r="D18" s="868" t="s">
        <v>495</v>
      </c>
      <c r="E18" s="868">
        <v>1</v>
      </c>
      <c r="F18" s="868">
        <v>3822122907</v>
      </c>
      <c r="G18" s="867" t="s">
        <v>1380</v>
      </c>
      <c r="H18" s="867"/>
    </row>
    <row r="19" spans="1:8">
      <c r="A19" s="867" t="s">
        <v>140</v>
      </c>
      <c r="B19" s="868">
        <v>818965</v>
      </c>
      <c r="C19" s="869" t="s">
        <v>464</v>
      </c>
      <c r="D19" s="868" t="s">
        <v>779</v>
      </c>
      <c r="E19" s="868">
        <v>1</v>
      </c>
      <c r="F19" s="868">
        <v>3822159166</v>
      </c>
      <c r="G19" s="867" t="s">
        <v>1241</v>
      </c>
      <c r="H19" s="867" t="s">
        <v>955</v>
      </c>
    </row>
    <row r="20" spans="1:8">
      <c r="A20" s="867" t="s">
        <v>140</v>
      </c>
      <c r="B20" s="868">
        <v>848855</v>
      </c>
      <c r="C20" s="869" t="s">
        <v>465</v>
      </c>
      <c r="D20" s="868" t="s">
        <v>779</v>
      </c>
      <c r="E20" s="868">
        <v>1</v>
      </c>
      <c r="F20" s="868">
        <v>3822155521</v>
      </c>
      <c r="G20" s="867" t="s">
        <v>1242</v>
      </c>
      <c r="H20" s="867" t="s">
        <v>956</v>
      </c>
    </row>
    <row r="21" spans="1:8">
      <c r="A21" s="867" t="s">
        <v>140</v>
      </c>
      <c r="B21" s="868">
        <v>963758</v>
      </c>
      <c r="C21" s="869" t="s">
        <v>466</v>
      </c>
      <c r="D21" s="868" t="s">
        <v>779</v>
      </c>
      <c r="E21" s="868">
        <v>1</v>
      </c>
      <c r="F21" s="868">
        <v>3822176066</v>
      </c>
      <c r="G21" s="867" t="s">
        <v>1244</v>
      </c>
      <c r="H21" s="867" t="s">
        <v>958</v>
      </c>
    </row>
    <row r="22" spans="1:8">
      <c r="A22" s="867" t="s">
        <v>140</v>
      </c>
      <c r="B22" s="868">
        <v>974229</v>
      </c>
      <c r="C22" s="869" t="s">
        <v>467</v>
      </c>
      <c r="D22" s="868" t="s">
        <v>495</v>
      </c>
      <c r="E22" s="868">
        <v>1</v>
      </c>
      <c r="F22" s="868">
        <v>3822159523</v>
      </c>
      <c r="G22" s="867" t="s">
        <v>1250</v>
      </c>
      <c r="H22" s="867" t="s">
        <v>963</v>
      </c>
    </row>
    <row r="23" spans="1:8">
      <c r="A23" s="867" t="s">
        <v>140</v>
      </c>
      <c r="B23" s="868">
        <v>887887</v>
      </c>
      <c r="C23" s="869" t="s">
        <v>468</v>
      </c>
      <c r="D23" s="868" t="s">
        <v>495</v>
      </c>
      <c r="E23" s="868">
        <v>1</v>
      </c>
      <c r="F23" s="868">
        <v>3822159858</v>
      </c>
      <c r="G23" s="867" t="s">
        <v>1243</v>
      </c>
      <c r="H23" s="867" t="s">
        <v>957</v>
      </c>
    </row>
    <row r="24" spans="1:8">
      <c r="A24" s="867" t="s">
        <v>140</v>
      </c>
      <c r="B24" s="868">
        <v>752897</v>
      </c>
      <c r="C24" s="869" t="s">
        <v>469</v>
      </c>
      <c r="D24" s="868" t="s">
        <v>779</v>
      </c>
      <c r="E24" s="868">
        <v>1</v>
      </c>
      <c r="F24" s="868">
        <v>3822172321</v>
      </c>
      <c r="G24" s="867" t="s">
        <v>1239</v>
      </c>
      <c r="H24" s="867" t="s">
        <v>953</v>
      </c>
    </row>
    <row r="25" spans="1:8" ht="25.5">
      <c r="A25" s="867" t="s">
        <v>140</v>
      </c>
      <c r="B25" s="868">
        <v>99959670</v>
      </c>
      <c r="C25" s="869" t="s">
        <v>494</v>
      </c>
      <c r="D25" s="868"/>
      <c r="E25" s="868">
        <v>1</v>
      </c>
      <c r="F25" s="868">
        <v>3822130010</v>
      </c>
      <c r="G25" s="867" t="s">
        <v>1370</v>
      </c>
      <c r="H25" s="867" t="s">
        <v>1202</v>
      </c>
    </row>
    <row r="26" spans="1:8">
      <c r="A26" s="867" t="s">
        <v>140</v>
      </c>
      <c r="B26" s="868">
        <v>99960381</v>
      </c>
      <c r="C26" s="869" t="s">
        <v>484</v>
      </c>
      <c r="D26" s="868"/>
      <c r="E26" s="868">
        <v>1</v>
      </c>
      <c r="F26" s="868">
        <v>3822220255</v>
      </c>
      <c r="G26" s="867" t="s">
        <v>1371</v>
      </c>
      <c r="H26" s="867"/>
    </row>
    <row r="27" spans="1:8">
      <c r="A27" s="867" t="s">
        <v>140</v>
      </c>
      <c r="B27" s="868">
        <v>99947607</v>
      </c>
      <c r="C27" s="869" t="s">
        <v>493</v>
      </c>
      <c r="D27" s="868"/>
      <c r="E27" s="868">
        <v>1</v>
      </c>
      <c r="F27" s="868">
        <v>3822160555</v>
      </c>
      <c r="G27" s="867" t="s">
        <v>1362</v>
      </c>
      <c r="H27" s="867" t="s">
        <v>1195</v>
      </c>
    </row>
    <row r="28" spans="1:8" ht="14.25">
      <c r="A28" s="1382" t="s">
        <v>1560</v>
      </c>
      <c r="B28" s="1382"/>
      <c r="C28" s="1382"/>
      <c r="D28" s="870"/>
      <c r="E28" s="870">
        <f>SUM(E12:E27)</f>
        <v>16</v>
      </c>
      <c r="F28" s="868"/>
      <c r="G28" s="867"/>
      <c r="H28" s="867"/>
    </row>
    <row r="29" spans="1:8">
      <c r="A29" s="867" t="s">
        <v>140</v>
      </c>
      <c r="B29" s="868">
        <v>705465</v>
      </c>
      <c r="C29" s="869" t="s">
        <v>141</v>
      </c>
      <c r="D29" s="868" t="s">
        <v>495</v>
      </c>
      <c r="E29" s="868">
        <v>1</v>
      </c>
      <c r="F29" s="868">
        <v>3822151663</v>
      </c>
      <c r="G29" s="867" t="s">
        <v>1314</v>
      </c>
      <c r="H29" s="867" t="s">
        <v>1046</v>
      </c>
    </row>
    <row r="30" spans="1:8">
      <c r="A30" s="867" t="s">
        <v>140</v>
      </c>
      <c r="B30" s="868">
        <v>707825</v>
      </c>
      <c r="C30" s="869" t="s">
        <v>144</v>
      </c>
      <c r="D30" s="868" t="s">
        <v>779</v>
      </c>
      <c r="E30" s="868">
        <v>1</v>
      </c>
      <c r="F30" s="868">
        <v>3822154874</v>
      </c>
      <c r="G30" s="867" t="s">
        <v>1321</v>
      </c>
      <c r="H30" s="867" t="s">
        <v>1056</v>
      </c>
    </row>
    <row r="31" spans="1:8">
      <c r="A31" s="867" t="s">
        <v>140</v>
      </c>
      <c r="B31" s="868">
        <v>709416</v>
      </c>
      <c r="C31" s="869" t="s">
        <v>146</v>
      </c>
      <c r="D31" s="868" t="s">
        <v>779</v>
      </c>
      <c r="E31" s="868">
        <v>1</v>
      </c>
      <c r="F31" s="868">
        <v>3822173868</v>
      </c>
      <c r="G31" s="867" t="s">
        <v>1323</v>
      </c>
      <c r="H31" s="867" t="s">
        <v>1058</v>
      </c>
    </row>
    <row r="32" spans="1:8" ht="25.5">
      <c r="A32" s="867" t="s">
        <v>140</v>
      </c>
      <c r="B32" s="868">
        <v>746742</v>
      </c>
      <c r="C32" s="869" t="s">
        <v>165</v>
      </c>
      <c r="D32" s="868" t="s">
        <v>779</v>
      </c>
      <c r="E32" s="868">
        <v>1</v>
      </c>
      <c r="F32" s="868">
        <v>3822156603</v>
      </c>
      <c r="G32" s="867" t="s">
        <v>1236</v>
      </c>
      <c r="H32" s="867" t="s">
        <v>948</v>
      </c>
    </row>
    <row r="33" spans="1:8" ht="25.5">
      <c r="A33" s="867" t="s">
        <v>140</v>
      </c>
      <c r="B33" s="868">
        <v>747016</v>
      </c>
      <c r="C33" s="869" t="s">
        <v>169</v>
      </c>
      <c r="D33" s="868" t="s">
        <v>779</v>
      </c>
      <c r="E33" s="868">
        <v>1</v>
      </c>
      <c r="F33" s="868">
        <v>3822160169</v>
      </c>
      <c r="G33" s="867" t="s">
        <v>1236</v>
      </c>
      <c r="H33" s="867" t="s">
        <v>950</v>
      </c>
    </row>
    <row r="34" spans="1:8">
      <c r="A34" s="867" t="s">
        <v>140</v>
      </c>
      <c r="B34" s="868">
        <v>705462</v>
      </c>
      <c r="C34" s="869" t="s">
        <v>178</v>
      </c>
      <c r="D34" s="868" t="s">
        <v>776</v>
      </c>
      <c r="E34" s="868">
        <v>1</v>
      </c>
      <c r="F34" s="868">
        <v>3822160905</v>
      </c>
      <c r="G34" s="867" t="s">
        <v>1391</v>
      </c>
      <c r="H34" s="867" t="s">
        <v>1045</v>
      </c>
    </row>
    <row r="35" spans="1:8">
      <c r="A35" s="867" t="s">
        <v>140</v>
      </c>
      <c r="B35" s="868">
        <v>703522</v>
      </c>
      <c r="C35" s="869" t="s">
        <v>87</v>
      </c>
      <c r="D35" s="868" t="s">
        <v>779</v>
      </c>
      <c r="E35" s="868">
        <v>1</v>
      </c>
      <c r="F35" s="868">
        <v>3822172200</v>
      </c>
      <c r="G35" s="867" t="s">
        <v>1260</v>
      </c>
      <c r="H35" s="867" t="s">
        <v>980</v>
      </c>
    </row>
    <row r="36" spans="1:8">
      <c r="A36" s="867" t="s">
        <v>140</v>
      </c>
      <c r="B36" s="868">
        <v>758866</v>
      </c>
      <c r="C36" s="869" t="s">
        <v>183</v>
      </c>
      <c r="D36" s="868"/>
      <c r="E36" s="868">
        <v>1</v>
      </c>
      <c r="F36" s="868">
        <v>3825020004</v>
      </c>
      <c r="G36" s="867" t="s">
        <v>1339</v>
      </c>
      <c r="H36" s="867" t="s">
        <v>1078</v>
      </c>
    </row>
    <row r="37" spans="1:8">
      <c r="A37" s="867" t="s">
        <v>140</v>
      </c>
      <c r="B37" s="868">
        <v>703484</v>
      </c>
      <c r="C37" s="869" t="s">
        <v>36</v>
      </c>
      <c r="D37" s="868" t="s">
        <v>779</v>
      </c>
      <c r="E37" s="868">
        <v>1</v>
      </c>
      <c r="F37" s="868">
        <v>3822131270</v>
      </c>
      <c r="G37" s="867" t="s">
        <v>1256</v>
      </c>
      <c r="H37" s="867" t="s">
        <v>974</v>
      </c>
    </row>
    <row r="38" spans="1:8">
      <c r="A38" s="867" t="s">
        <v>140</v>
      </c>
      <c r="B38" s="868">
        <v>703461</v>
      </c>
      <c r="C38" s="869" t="s">
        <v>205</v>
      </c>
      <c r="D38" s="868" t="s">
        <v>779</v>
      </c>
      <c r="E38" s="868">
        <v>1</v>
      </c>
      <c r="F38" s="868">
        <v>3822151947</v>
      </c>
      <c r="G38" s="867" t="s">
        <v>1254</v>
      </c>
      <c r="H38" s="867" t="s">
        <v>970</v>
      </c>
    </row>
    <row r="39" spans="1:8">
      <c r="A39" s="867" t="s">
        <v>140</v>
      </c>
      <c r="B39" s="868">
        <v>703395</v>
      </c>
      <c r="C39" s="869" t="s">
        <v>208</v>
      </c>
      <c r="D39" s="868" t="s">
        <v>779</v>
      </c>
      <c r="E39" s="868">
        <v>1</v>
      </c>
      <c r="F39" s="868">
        <v>3822153515</v>
      </c>
      <c r="G39" s="867" t="s">
        <v>1845</v>
      </c>
      <c r="H39" s="867" t="s">
        <v>966</v>
      </c>
    </row>
    <row r="40" spans="1:8">
      <c r="A40" s="867" t="s">
        <v>140</v>
      </c>
      <c r="B40" s="868">
        <v>703437</v>
      </c>
      <c r="C40" s="869" t="s">
        <v>210</v>
      </c>
      <c r="D40" s="868" t="s">
        <v>779</v>
      </c>
      <c r="E40" s="868">
        <v>1</v>
      </c>
      <c r="F40" s="868">
        <v>3822132898</v>
      </c>
      <c r="G40" s="867" t="s">
        <v>1203</v>
      </c>
      <c r="H40" s="867" t="s">
        <v>968</v>
      </c>
    </row>
    <row r="41" spans="1:8">
      <c r="A41" s="867" t="s">
        <v>140</v>
      </c>
      <c r="B41" s="868">
        <v>707493</v>
      </c>
      <c r="C41" s="869" t="s">
        <v>211</v>
      </c>
      <c r="D41" s="868" t="s">
        <v>779</v>
      </c>
      <c r="E41" s="868">
        <v>1</v>
      </c>
      <c r="F41" s="868">
        <v>3822171330</v>
      </c>
      <c r="G41" s="867" t="s">
        <v>1319</v>
      </c>
      <c r="H41" s="867" t="s">
        <v>1053</v>
      </c>
    </row>
    <row r="42" spans="1:8">
      <c r="A42" s="867" t="s">
        <v>140</v>
      </c>
      <c r="B42" s="868">
        <v>705460</v>
      </c>
      <c r="C42" s="869" t="s">
        <v>221</v>
      </c>
      <c r="D42" s="868" t="s">
        <v>779</v>
      </c>
      <c r="E42" s="868">
        <v>1</v>
      </c>
      <c r="F42" s="868">
        <v>3822157472</v>
      </c>
      <c r="G42" s="867" t="s">
        <v>1846</v>
      </c>
      <c r="H42" s="867" t="s">
        <v>1044</v>
      </c>
    </row>
    <row r="43" spans="1:8">
      <c r="A43" s="867" t="s">
        <v>140</v>
      </c>
      <c r="B43" s="868">
        <v>707556</v>
      </c>
      <c r="C43" s="869" t="s">
        <v>224</v>
      </c>
      <c r="D43" s="868" t="s">
        <v>779</v>
      </c>
      <c r="E43" s="868">
        <v>1</v>
      </c>
      <c r="F43" s="868">
        <v>3822150071</v>
      </c>
      <c r="G43" s="867" t="s">
        <v>1847</v>
      </c>
      <c r="H43" s="867" t="s">
        <v>1055</v>
      </c>
    </row>
    <row r="44" spans="1:8">
      <c r="A44" s="867" t="s">
        <v>140</v>
      </c>
      <c r="B44" s="868">
        <v>757811</v>
      </c>
      <c r="C44" s="869" t="s">
        <v>227</v>
      </c>
      <c r="D44" s="868" t="s">
        <v>776</v>
      </c>
      <c r="E44" s="868">
        <v>1</v>
      </c>
      <c r="F44" s="868">
        <v>3822170792</v>
      </c>
      <c r="G44" s="867" t="s">
        <v>1848</v>
      </c>
      <c r="H44" s="867" t="s">
        <v>1077</v>
      </c>
    </row>
    <row r="45" spans="1:8">
      <c r="A45" s="867" t="s">
        <v>140</v>
      </c>
      <c r="B45" s="868">
        <v>705474</v>
      </c>
      <c r="C45" s="869" t="s">
        <v>230</v>
      </c>
      <c r="D45" s="868" t="s">
        <v>776</v>
      </c>
      <c r="E45" s="868">
        <v>1</v>
      </c>
      <c r="F45" s="868">
        <v>3822454375</v>
      </c>
      <c r="G45" s="867" t="s">
        <v>1315</v>
      </c>
      <c r="H45" s="867" t="s">
        <v>1049</v>
      </c>
    </row>
    <row r="46" spans="1:8">
      <c r="A46" s="867" t="s">
        <v>140</v>
      </c>
      <c r="B46" s="868">
        <v>757671</v>
      </c>
      <c r="C46" s="869" t="s">
        <v>232</v>
      </c>
      <c r="D46" s="868"/>
      <c r="E46" s="868">
        <v>1</v>
      </c>
      <c r="F46" s="868">
        <v>3822127610</v>
      </c>
      <c r="G46" s="867" t="s">
        <v>1337</v>
      </c>
      <c r="H46" s="867" t="s">
        <v>1075</v>
      </c>
    </row>
    <row r="47" spans="1:8">
      <c r="A47" s="867" t="s">
        <v>140</v>
      </c>
      <c r="B47" s="868">
        <v>703503</v>
      </c>
      <c r="C47" s="869" t="s">
        <v>250</v>
      </c>
      <c r="D47" s="868" t="s">
        <v>779</v>
      </c>
      <c r="E47" s="868">
        <v>1</v>
      </c>
      <c r="F47" s="868">
        <v>3822131097</v>
      </c>
      <c r="G47" s="867" t="s">
        <v>1849</v>
      </c>
      <c r="H47" s="867" t="s">
        <v>977</v>
      </c>
    </row>
    <row r="48" spans="1:8">
      <c r="A48" s="867" t="s">
        <v>140</v>
      </c>
      <c r="B48" s="868">
        <v>705471</v>
      </c>
      <c r="C48" s="869" t="s">
        <v>264</v>
      </c>
      <c r="D48" s="868" t="s">
        <v>779</v>
      </c>
      <c r="E48" s="868">
        <v>1</v>
      </c>
      <c r="F48" s="868">
        <v>3822135127</v>
      </c>
      <c r="G48" s="867" t="s">
        <v>1850</v>
      </c>
      <c r="H48" s="867" t="s">
        <v>1048</v>
      </c>
    </row>
    <row r="49" spans="1:8">
      <c r="A49" s="867" t="s">
        <v>140</v>
      </c>
      <c r="B49" s="868">
        <v>703423</v>
      </c>
      <c r="C49" s="869" t="s">
        <v>267</v>
      </c>
      <c r="D49" s="868" t="s">
        <v>495</v>
      </c>
      <c r="E49" s="868">
        <v>1</v>
      </c>
      <c r="F49" s="868">
        <v>3822136815</v>
      </c>
      <c r="G49" s="867" t="s">
        <v>1252</v>
      </c>
      <c r="H49" s="867" t="s">
        <v>967</v>
      </c>
    </row>
    <row r="50" spans="1:8">
      <c r="A50" s="867" t="s">
        <v>140</v>
      </c>
      <c r="B50" s="868">
        <v>703477</v>
      </c>
      <c r="C50" s="869" t="s">
        <v>272</v>
      </c>
      <c r="D50" s="868" t="s">
        <v>783</v>
      </c>
      <c r="E50" s="868">
        <v>1</v>
      </c>
      <c r="F50" s="868">
        <v>3822171358</v>
      </c>
      <c r="G50" s="867" t="s">
        <v>1255</v>
      </c>
      <c r="H50" s="867" t="s">
        <v>973</v>
      </c>
    </row>
    <row r="51" spans="1:8">
      <c r="A51" s="867" t="s">
        <v>140</v>
      </c>
      <c r="B51" s="868">
        <v>703513</v>
      </c>
      <c r="C51" s="869" t="s">
        <v>108</v>
      </c>
      <c r="D51" s="868" t="s">
        <v>495</v>
      </c>
      <c r="E51" s="868">
        <v>1</v>
      </c>
      <c r="F51" s="868">
        <v>3822136845</v>
      </c>
      <c r="G51" s="867" t="s">
        <v>1258</v>
      </c>
      <c r="H51" s="867" t="s">
        <v>978</v>
      </c>
    </row>
    <row r="52" spans="1:8">
      <c r="A52" s="867" t="s">
        <v>140</v>
      </c>
      <c r="B52" s="868">
        <v>703386</v>
      </c>
      <c r="C52" s="869" t="s">
        <v>273</v>
      </c>
      <c r="D52" s="868" t="s">
        <v>495</v>
      </c>
      <c r="E52" s="868">
        <v>1</v>
      </c>
      <c r="F52" s="868">
        <v>3822154831</v>
      </c>
      <c r="G52" s="867" t="s">
        <v>1851</v>
      </c>
      <c r="H52" s="867" t="s">
        <v>965</v>
      </c>
    </row>
    <row r="53" spans="1:8">
      <c r="A53" s="867" t="s">
        <v>140</v>
      </c>
      <c r="B53" s="868">
        <v>703499</v>
      </c>
      <c r="C53" s="869" t="s">
        <v>274</v>
      </c>
      <c r="D53" s="868" t="s">
        <v>779</v>
      </c>
      <c r="E53" s="868">
        <v>1</v>
      </c>
      <c r="F53" s="868">
        <v>3822130023</v>
      </c>
      <c r="G53" s="867" t="s">
        <v>1852</v>
      </c>
      <c r="H53" s="867" t="s">
        <v>976</v>
      </c>
    </row>
    <row r="54" spans="1:8">
      <c r="A54" s="867" t="s">
        <v>140</v>
      </c>
      <c r="B54" s="868">
        <v>707405</v>
      </c>
      <c r="C54" s="869" t="s">
        <v>275</v>
      </c>
      <c r="D54" s="868" t="s">
        <v>779</v>
      </c>
      <c r="E54" s="868">
        <v>1</v>
      </c>
      <c r="F54" s="868">
        <v>3822174668</v>
      </c>
      <c r="G54" s="867" t="s">
        <v>1317</v>
      </c>
      <c r="H54" s="867" t="s">
        <v>1051</v>
      </c>
    </row>
    <row r="55" spans="1:8">
      <c r="A55" s="867" t="s">
        <v>140</v>
      </c>
      <c r="B55" s="868">
        <v>703471</v>
      </c>
      <c r="C55" s="869" t="s">
        <v>277</v>
      </c>
      <c r="D55" s="868" t="s">
        <v>779</v>
      </c>
      <c r="E55" s="868">
        <v>1</v>
      </c>
      <c r="F55" s="868">
        <v>3822131703</v>
      </c>
      <c r="G55" s="867" t="s">
        <v>971</v>
      </c>
      <c r="H55" s="867" t="s">
        <v>972</v>
      </c>
    </row>
    <row r="56" spans="1:8">
      <c r="A56" s="867" t="s">
        <v>140</v>
      </c>
      <c r="B56" s="868">
        <v>757728</v>
      </c>
      <c r="C56" s="869" t="s">
        <v>278</v>
      </c>
      <c r="D56" s="868" t="s">
        <v>495</v>
      </c>
      <c r="E56" s="868">
        <v>1</v>
      </c>
      <c r="F56" s="868">
        <v>3822200072</v>
      </c>
      <c r="G56" s="867" t="s">
        <v>1338</v>
      </c>
      <c r="H56" s="867" t="s">
        <v>1076</v>
      </c>
    </row>
    <row r="57" spans="1:8" ht="25.5">
      <c r="A57" s="867" t="s">
        <v>140</v>
      </c>
      <c r="B57" s="868">
        <v>706110</v>
      </c>
      <c r="C57" s="869" t="s">
        <v>280</v>
      </c>
      <c r="D57" s="868" t="s">
        <v>779</v>
      </c>
      <c r="E57" s="868">
        <v>1</v>
      </c>
      <c r="F57" s="868">
        <v>3822158630</v>
      </c>
      <c r="G57" s="867" t="s">
        <v>1316</v>
      </c>
      <c r="H57" s="867" t="s">
        <v>1050</v>
      </c>
    </row>
    <row r="58" spans="1:8">
      <c r="A58" s="867" t="s">
        <v>140</v>
      </c>
      <c r="B58" s="868">
        <v>707527</v>
      </c>
      <c r="C58" s="869" t="s">
        <v>281</v>
      </c>
      <c r="D58" s="868" t="s">
        <v>779</v>
      </c>
      <c r="E58" s="868">
        <v>1</v>
      </c>
      <c r="F58" s="868">
        <v>3822154334</v>
      </c>
      <c r="G58" s="867" t="s">
        <v>1320</v>
      </c>
      <c r="H58" s="867" t="s">
        <v>1054</v>
      </c>
    </row>
    <row r="59" spans="1:8">
      <c r="A59" s="867" t="s">
        <v>140</v>
      </c>
      <c r="B59" s="868">
        <v>703271</v>
      </c>
      <c r="C59" s="869" t="s">
        <v>283</v>
      </c>
      <c r="D59" s="868" t="s">
        <v>779</v>
      </c>
      <c r="E59" s="868">
        <v>1</v>
      </c>
      <c r="F59" s="868">
        <v>3822159134</v>
      </c>
      <c r="G59" s="867" t="s">
        <v>1251</v>
      </c>
      <c r="H59" s="867" t="s">
        <v>964</v>
      </c>
    </row>
    <row r="60" spans="1:8">
      <c r="A60" s="867" t="s">
        <v>140</v>
      </c>
      <c r="B60" s="868">
        <v>707851</v>
      </c>
      <c r="C60" s="869" t="s">
        <v>306</v>
      </c>
      <c r="D60" s="868" t="s">
        <v>495</v>
      </c>
      <c r="E60" s="868">
        <v>1</v>
      </c>
      <c r="F60" s="868">
        <v>3822155226</v>
      </c>
      <c r="G60" s="867" t="s">
        <v>1322</v>
      </c>
      <c r="H60" s="867" t="s">
        <v>1057</v>
      </c>
    </row>
    <row r="61" spans="1:8">
      <c r="A61" s="867" t="s">
        <v>140</v>
      </c>
      <c r="B61" s="868">
        <v>705469</v>
      </c>
      <c r="C61" s="869" t="s">
        <v>742</v>
      </c>
      <c r="D61" s="868" t="s">
        <v>779</v>
      </c>
      <c r="E61" s="868">
        <v>1</v>
      </c>
      <c r="F61" s="868">
        <v>3822127793</v>
      </c>
      <c r="G61" s="867" t="s">
        <v>1853</v>
      </c>
      <c r="H61" s="867" t="s">
        <v>1047</v>
      </c>
    </row>
    <row r="62" spans="1:8" ht="25.5">
      <c r="A62" s="867" t="s">
        <v>140</v>
      </c>
      <c r="B62" s="868">
        <v>703519</v>
      </c>
      <c r="C62" s="869" t="s">
        <v>324</v>
      </c>
      <c r="D62" s="868" t="s">
        <v>779</v>
      </c>
      <c r="E62" s="868">
        <v>1</v>
      </c>
      <c r="F62" s="868">
        <v>3822131290</v>
      </c>
      <c r="G62" s="867" t="s">
        <v>1259</v>
      </c>
      <c r="H62" s="867" t="s">
        <v>979</v>
      </c>
    </row>
    <row r="63" spans="1:8">
      <c r="A63" s="867" t="s">
        <v>140</v>
      </c>
      <c r="B63" s="868">
        <v>707479</v>
      </c>
      <c r="C63" s="869" t="s">
        <v>356</v>
      </c>
      <c r="D63" s="868" t="s">
        <v>779</v>
      </c>
      <c r="E63" s="868">
        <v>1</v>
      </c>
      <c r="F63" s="868">
        <v>3822172683</v>
      </c>
      <c r="G63" s="867" t="s">
        <v>1318</v>
      </c>
      <c r="H63" s="867" t="s">
        <v>1052</v>
      </c>
    </row>
    <row r="64" spans="1:8">
      <c r="A64" s="867" t="s">
        <v>140</v>
      </c>
      <c r="B64" s="868">
        <v>748425</v>
      </c>
      <c r="C64" s="869" t="s">
        <v>366</v>
      </c>
      <c r="D64" s="868" t="s">
        <v>495</v>
      </c>
      <c r="E64" s="868">
        <v>1</v>
      </c>
      <c r="F64" s="868">
        <v>3822170008</v>
      </c>
      <c r="G64" s="867" t="s">
        <v>1336</v>
      </c>
      <c r="H64" s="867" t="s">
        <v>1074</v>
      </c>
    </row>
    <row r="65" spans="1:8">
      <c r="A65" s="867" t="s">
        <v>140</v>
      </c>
      <c r="B65" s="868">
        <v>703454</v>
      </c>
      <c r="C65" s="869" t="s">
        <v>373</v>
      </c>
      <c r="D65" s="868" t="s">
        <v>776</v>
      </c>
      <c r="E65" s="868">
        <v>1</v>
      </c>
      <c r="F65" s="868">
        <v>3822156272</v>
      </c>
      <c r="G65" s="867" t="s">
        <v>1253</v>
      </c>
      <c r="H65" s="867" t="s">
        <v>969</v>
      </c>
    </row>
    <row r="66" spans="1:8">
      <c r="A66" s="867" t="s">
        <v>140</v>
      </c>
      <c r="B66" s="868">
        <v>703490</v>
      </c>
      <c r="C66" s="869" t="s">
        <v>389</v>
      </c>
      <c r="D66" s="868" t="s">
        <v>495</v>
      </c>
      <c r="E66" s="868">
        <v>1</v>
      </c>
      <c r="F66" s="868">
        <v>3822131727</v>
      </c>
      <c r="G66" s="867" t="s">
        <v>1257</v>
      </c>
      <c r="H66" s="867" t="s">
        <v>975</v>
      </c>
    </row>
    <row r="67" spans="1:8">
      <c r="A67" s="867" t="s">
        <v>140</v>
      </c>
      <c r="B67" s="868">
        <v>99913109</v>
      </c>
      <c r="C67" s="869" t="s">
        <v>294</v>
      </c>
      <c r="D67" s="868"/>
      <c r="E67" s="868">
        <v>1</v>
      </c>
      <c r="F67" s="868">
        <v>3822121666</v>
      </c>
      <c r="G67" s="867" t="s">
        <v>1854</v>
      </c>
      <c r="H67" s="867"/>
    </row>
    <row r="68" spans="1:8">
      <c r="A68" s="867" t="s">
        <v>140</v>
      </c>
      <c r="B68" s="868">
        <v>99957156</v>
      </c>
      <c r="C68" s="869" t="s">
        <v>297</v>
      </c>
      <c r="D68" s="868"/>
      <c r="E68" s="868">
        <v>1</v>
      </c>
      <c r="F68" s="868">
        <v>3822131311</v>
      </c>
      <c r="G68" s="867" t="s">
        <v>1855</v>
      </c>
      <c r="H68" s="867" t="s">
        <v>1201</v>
      </c>
    </row>
    <row r="69" spans="1:8">
      <c r="A69" s="867" t="s">
        <v>140</v>
      </c>
      <c r="B69" s="868">
        <v>99912524</v>
      </c>
      <c r="C69" s="869" t="s">
        <v>302</v>
      </c>
      <c r="D69" s="868"/>
      <c r="E69" s="868">
        <v>1</v>
      </c>
      <c r="F69" s="868">
        <v>3822160555</v>
      </c>
      <c r="G69" s="867" t="s">
        <v>1362</v>
      </c>
      <c r="H69" s="867" t="s">
        <v>1195</v>
      </c>
    </row>
    <row r="70" spans="1:8">
      <c r="A70" s="867" t="s">
        <v>140</v>
      </c>
      <c r="B70" s="868">
        <v>99910773</v>
      </c>
      <c r="C70" s="869" t="s">
        <v>313</v>
      </c>
      <c r="D70" s="868"/>
      <c r="E70" s="868">
        <v>1</v>
      </c>
      <c r="F70" s="868">
        <v>3822155050</v>
      </c>
      <c r="G70" s="867" t="s">
        <v>1369</v>
      </c>
      <c r="H70" s="867" t="s">
        <v>1200</v>
      </c>
    </row>
    <row r="71" spans="1:8" ht="14.25">
      <c r="A71" s="1382" t="s">
        <v>1561</v>
      </c>
      <c r="B71" s="1382"/>
      <c r="C71" s="1382"/>
      <c r="D71" s="870"/>
      <c r="E71" s="870">
        <f>SUM(E29:E70)</f>
        <v>42</v>
      </c>
      <c r="F71" s="868"/>
      <c r="G71" s="867"/>
      <c r="H71" s="867"/>
    </row>
    <row r="72" spans="1:8">
      <c r="A72" s="867" t="s">
        <v>140</v>
      </c>
      <c r="B72" s="868">
        <v>703725</v>
      </c>
      <c r="C72" s="869" t="s">
        <v>150</v>
      </c>
      <c r="D72" s="868" t="s">
        <v>783</v>
      </c>
      <c r="E72" s="868">
        <v>1</v>
      </c>
      <c r="F72" s="868">
        <v>3822274029</v>
      </c>
      <c r="G72" s="867" t="s">
        <v>1382</v>
      </c>
      <c r="H72" s="867" t="s">
        <v>985</v>
      </c>
    </row>
    <row r="73" spans="1:8">
      <c r="A73" s="867" t="s">
        <v>140</v>
      </c>
      <c r="B73" s="868">
        <v>704022</v>
      </c>
      <c r="C73" s="869" t="s">
        <v>153</v>
      </c>
      <c r="D73" s="868" t="s">
        <v>783</v>
      </c>
      <c r="E73" s="868">
        <v>1</v>
      </c>
      <c r="F73" s="868">
        <v>3822476054</v>
      </c>
      <c r="G73" s="867" t="s">
        <v>1275</v>
      </c>
      <c r="H73" s="867" t="s">
        <v>1005</v>
      </c>
    </row>
    <row r="74" spans="1:8">
      <c r="A74" s="867" t="s">
        <v>140</v>
      </c>
      <c r="B74" s="868">
        <v>704096</v>
      </c>
      <c r="C74" s="869" t="s">
        <v>154</v>
      </c>
      <c r="D74" s="868" t="s">
        <v>783</v>
      </c>
      <c r="E74" s="868">
        <v>1</v>
      </c>
      <c r="F74" s="868">
        <v>3822476229</v>
      </c>
      <c r="G74" s="867" t="s">
        <v>1389</v>
      </c>
      <c r="H74" s="867" t="s">
        <v>1007</v>
      </c>
    </row>
    <row r="75" spans="1:8">
      <c r="A75" s="867" t="s">
        <v>140</v>
      </c>
      <c r="B75" s="868">
        <v>709652</v>
      </c>
      <c r="C75" s="869" t="s">
        <v>155</v>
      </c>
      <c r="D75" s="868" t="s">
        <v>783</v>
      </c>
      <c r="E75" s="868">
        <v>1</v>
      </c>
      <c r="F75" s="868">
        <v>3822476015</v>
      </c>
      <c r="G75" s="867" t="s">
        <v>1395</v>
      </c>
      <c r="H75" s="867" t="s">
        <v>1073</v>
      </c>
    </row>
    <row r="76" spans="1:8">
      <c r="A76" s="867" t="s">
        <v>140</v>
      </c>
      <c r="B76" s="868">
        <v>709597</v>
      </c>
      <c r="C76" s="869" t="s">
        <v>157</v>
      </c>
      <c r="D76" s="868" t="s">
        <v>783</v>
      </c>
      <c r="E76" s="868">
        <v>1</v>
      </c>
      <c r="F76" s="868">
        <v>3822557140</v>
      </c>
      <c r="G76" s="867" t="s">
        <v>1332</v>
      </c>
      <c r="H76" s="867" t="s">
        <v>1069</v>
      </c>
    </row>
    <row r="77" spans="1:8">
      <c r="A77" s="867" t="s">
        <v>140</v>
      </c>
      <c r="B77" s="868">
        <v>703748</v>
      </c>
      <c r="C77" s="869" t="s">
        <v>173</v>
      </c>
      <c r="D77" s="868" t="s">
        <v>783</v>
      </c>
      <c r="E77" s="868">
        <v>1</v>
      </c>
      <c r="F77" s="868">
        <v>3822575010</v>
      </c>
      <c r="G77" s="867" t="s">
        <v>1264</v>
      </c>
      <c r="H77" s="867" t="s">
        <v>987</v>
      </c>
    </row>
    <row r="78" spans="1:8">
      <c r="A78" s="867" t="s">
        <v>140</v>
      </c>
      <c r="B78" s="868">
        <v>703760</v>
      </c>
      <c r="C78" s="869" t="s">
        <v>176</v>
      </c>
      <c r="D78" s="868" t="s">
        <v>495</v>
      </c>
      <c r="E78" s="868">
        <v>1</v>
      </c>
      <c r="F78" s="868">
        <v>3822252207</v>
      </c>
      <c r="G78" s="867" t="s">
        <v>1384</v>
      </c>
      <c r="H78" s="867" t="s">
        <v>988</v>
      </c>
    </row>
    <row r="79" spans="1:8">
      <c r="A79" s="867" t="s">
        <v>140</v>
      </c>
      <c r="B79" s="868">
        <v>709574</v>
      </c>
      <c r="C79" s="869" t="s">
        <v>180</v>
      </c>
      <c r="D79" s="868" t="s">
        <v>783</v>
      </c>
      <c r="E79" s="868">
        <v>1</v>
      </c>
      <c r="F79" s="868">
        <v>3822465105</v>
      </c>
      <c r="G79" s="867" t="s">
        <v>1394</v>
      </c>
      <c r="H79" s="867" t="s">
        <v>1068</v>
      </c>
    </row>
    <row r="80" spans="1:8">
      <c r="A80" s="867" t="s">
        <v>140</v>
      </c>
      <c r="B80" s="868">
        <v>704298</v>
      </c>
      <c r="C80" s="869" t="s">
        <v>184</v>
      </c>
      <c r="D80" s="868" t="s">
        <v>783</v>
      </c>
      <c r="E80" s="868">
        <v>1</v>
      </c>
      <c r="F80" s="868">
        <v>3822515280</v>
      </c>
      <c r="G80" s="867" t="s">
        <v>1288</v>
      </c>
      <c r="H80" s="867" t="s">
        <v>1020</v>
      </c>
    </row>
    <row r="81" spans="1:8">
      <c r="A81" s="867" t="s">
        <v>140</v>
      </c>
      <c r="B81" s="868">
        <v>704040</v>
      </c>
      <c r="C81" s="869" t="s">
        <v>185</v>
      </c>
      <c r="D81" s="868" t="s">
        <v>776</v>
      </c>
      <c r="E81" s="868">
        <v>1</v>
      </c>
      <c r="F81" s="868">
        <v>3822317063</v>
      </c>
      <c r="G81" s="867" t="s">
        <v>1276</v>
      </c>
      <c r="H81" s="867" t="s">
        <v>1006</v>
      </c>
    </row>
    <row r="82" spans="1:8">
      <c r="A82" s="867" t="s">
        <v>140</v>
      </c>
      <c r="B82" s="868">
        <v>704307</v>
      </c>
      <c r="C82" s="869" t="s">
        <v>187</v>
      </c>
      <c r="D82" s="868" t="s">
        <v>783</v>
      </c>
      <c r="E82" s="868">
        <v>1</v>
      </c>
      <c r="F82" s="868">
        <v>3822263269</v>
      </c>
      <c r="G82" s="867" t="s">
        <v>1289</v>
      </c>
      <c r="H82" s="867" t="s">
        <v>1021</v>
      </c>
    </row>
    <row r="83" spans="1:8">
      <c r="A83" s="867" t="s">
        <v>140</v>
      </c>
      <c r="B83" s="868">
        <v>704318</v>
      </c>
      <c r="C83" s="869" t="s">
        <v>188</v>
      </c>
      <c r="D83" s="868" t="s">
        <v>783</v>
      </c>
      <c r="E83" s="868">
        <v>1</v>
      </c>
      <c r="F83" s="868">
        <v>3822627199</v>
      </c>
      <c r="G83" s="867" t="s">
        <v>1290</v>
      </c>
      <c r="H83" s="867" t="s">
        <v>1022</v>
      </c>
    </row>
    <row r="84" spans="1:8">
      <c r="A84" s="867" t="s">
        <v>140</v>
      </c>
      <c r="B84" s="868">
        <v>704329</v>
      </c>
      <c r="C84" s="869" t="s">
        <v>189</v>
      </c>
      <c r="D84" s="868" t="s">
        <v>783</v>
      </c>
      <c r="E84" s="868">
        <v>1</v>
      </c>
      <c r="F84" s="868">
        <v>3822597101</v>
      </c>
      <c r="G84" s="867" t="s">
        <v>1291</v>
      </c>
      <c r="H84" s="867" t="s">
        <v>1023</v>
      </c>
    </row>
    <row r="85" spans="1:8">
      <c r="A85" s="867" t="s">
        <v>140</v>
      </c>
      <c r="B85" s="868">
        <v>704340</v>
      </c>
      <c r="C85" s="869" t="s">
        <v>190</v>
      </c>
      <c r="D85" s="868" t="s">
        <v>783</v>
      </c>
      <c r="E85" s="868">
        <v>1</v>
      </c>
      <c r="F85" s="868">
        <v>3822575357</v>
      </c>
      <c r="G85" s="867" t="s">
        <v>1292</v>
      </c>
      <c r="H85" s="867" t="s">
        <v>1024</v>
      </c>
    </row>
    <row r="86" spans="1:8">
      <c r="A86" s="867" t="s">
        <v>140</v>
      </c>
      <c r="B86" s="868">
        <v>709562</v>
      </c>
      <c r="C86" s="869" t="s">
        <v>191</v>
      </c>
      <c r="D86" s="868" t="s">
        <v>783</v>
      </c>
      <c r="E86" s="868">
        <v>1</v>
      </c>
      <c r="F86" s="868">
        <v>3822566115</v>
      </c>
      <c r="G86" s="867" t="s">
        <v>1331</v>
      </c>
      <c r="H86" s="867" t="s">
        <v>1067</v>
      </c>
    </row>
    <row r="87" spans="1:8">
      <c r="A87" s="867" t="s">
        <v>140</v>
      </c>
      <c r="B87" s="868">
        <v>704352</v>
      </c>
      <c r="C87" s="869" t="s">
        <v>193</v>
      </c>
      <c r="D87" s="868" t="s">
        <v>783</v>
      </c>
      <c r="E87" s="868">
        <v>1</v>
      </c>
      <c r="F87" s="868">
        <v>3822597450</v>
      </c>
      <c r="G87" s="867" t="s">
        <v>1293</v>
      </c>
      <c r="H87" s="867" t="s">
        <v>1025</v>
      </c>
    </row>
    <row r="88" spans="1:8">
      <c r="A88" s="867" t="s">
        <v>140</v>
      </c>
      <c r="B88" s="868">
        <v>704364</v>
      </c>
      <c r="C88" s="869" t="s">
        <v>194</v>
      </c>
      <c r="D88" s="868" t="s">
        <v>776</v>
      </c>
      <c r="E88" s="868">
        <v>1</v>
      </c>
      <c r="F88" s="868">
        <v>3822627186</v>
      </c>
      <c r="G88" s="867" t="s">
        <v>1294</v>
      </c>
      <c r="H88" s="867" t="s">
        <v>1026</v>
      </c>
    </row>
    <row r="89" spans="1:8">
      <c r="A89" s="867" t="s">
        <v>140</v>
      </c>
      <c r="B89" s="868">
        <v>703779</v>
      </c>
      <c r="C89" s="869" t="s">
        <v>195</v>
      </c>
      <c r="D89" s="868" t="s">
        <v>783</v>
      </c>
      <c r="E89" s="868">
        <v>1</v>
      </c>
      <c r="F89" s="868">
        <v>3822328283</v>
      </c>
      <c r="G89" s="867" t="s">
        <v>1265</v>
      </c>
      <c r="H89" s="867" t="s">
        <v>989</v>
      </c>
    </row>
    <row r="90" spans="1:8">
      <c r="A90" s="867" t="s">
        <v>140</v>
      </c>
      <c r="B90" s="868">
        <v>703783</v>
      </c>
      <c r="C90" s="869" t="s">
        <v>197</v>
      </c>
      <c r="D90" s="868" t="s">
        <v>783</v>
      </c>
      <c r="E90" s="868">
        <v>1</v>
      </c>
      <c r="F90" s="868">
        <v>3822597179</v>
      </c>
      <c r="G90" s="867" t="s">
        <v>1266</v>
      </c>
      <c r="H90" s="867" t="s">
        <v>990</v>
      </c>
    </row>
    <row r="91" spans="1:8">
      <c r="A91" s="867" t="s">
        <v>140</v>
      </c>
      <c r="B91" s="868">
        <v>704384</v>
      </c>
      <c r="C91" s="869" t="s">
        <v>199</v>
      </c>
      <c r="D91" s="868" t="s">
        <v>783</v>
      </c>
      <c r="E91" s="868">
        <v>1</v>
      </c>
      <c r="F91" s="868">
        <v>3822296023</v>
      </c>
      <c r="G91" s="867" t="s">
        <v>1295</v>
      </c>
      <c r="H91" s="867" t="s">
        <v>1027</v>
      </c>
    </row>
    <row r="92" spans="1:8">
      <c r="A92" s="867" t="s">
        <v>140</v>
      </c>
      <c r="B92" s="868">
        <v>704397</v>
      </c>
      <c r="C92" s="869" t="s">
        <v>200</v>
      </c>
      <c r="D92" s="868" t="s">
        <v>783</v>
      </c>
      <c r="E92" s="868">
        <v>1</v>
      </c>
      <c r="F92" s="868">
        <v>3822328258</v>
      </c>
      <c r="G92" s="867" t="s">
        <v>1296</v>
      </c>
      <c r="H92" s="867" t="s">
        <v>1028</v>
      </c>
    </row>
    <row r="93" spans="1:8">
      <c r="A93" s="867" t="s">
        <v>140</v>
      </c>
      <c r="B93" s="868">
        <v>704409</v>
      </c>
      <c r="C93" s="869" t="s">
        <v>201</v>
      </c>
      <c r="D93" s="868" t="s">
        <v>783</v>
      </c>
      <c r="E93" s="868">
        <v>1</v>
      </c>
      <c r="F93" s="868">
        <v>3822373048</v>
      </c>
      <c r="G93" s="867" t="s">
        <v>1297</v>
      </c>
      <c r="H93" s="867" t="s">
        <v>1029</v>
      </c>
    </row>
    <row r="94" spans="1:8">
      <c r="A94" s="867" t="s">
        <v>140</v>
      </c>
      <c r="B94" s="868">
        <v>703786</v>
      </c>
      <c r="C94" s="869" t="s">
        <v>202</v>
      </c>
      <c r="D94" s="868" t="s">
        <v>495</v>
      </c>
      <c r="E94" s="868">
        <v>1</v>
      </c>
      <c r="F94" s="868">
        <v>3822674171</v>
      </c>
      <c r="G94" s="867" t="s">
        <v>1385</v>
      </c>
      <c r="H94" s="867">
        <v>0</v>
      </c>
    </row>
    <row r="95" spans="1:8">
      <c r="A95" s="867" t="s">
        <v>140</v>
      </c>
      <c r="B95" s="868">
        <v>704422</v>
      </c>
      <c r="C95" s="869" t="s">
        <v>204</v>
      </c>
      <c r="D95" s="868" t="s">
        <v>783</v>
      </c>
      <c r="E95" s="868">
        <v>1</v>
      </c>
      <c r="F95" s="868">
        <v>3822597189</v>
      </c>
      <c r="G95" s="867" t="s">
        <v>1298</v>
      </c>
      <c r="H95" s="867" t="s">
        <v>1030</v>
      </c>
    </row>
    <row r="96" spans="1:8">
      <c r="A96" s="867" t="s">
        <v>140</v>
      </c>
      <c r="B96" s="868">
        <v>704441</v>
      </c>
      <c r="C96" s="869" t="s">
        <v>209</v>
      </c>
      <c r="D96" s="868" t="s">
        <v>783</v>
      </c>
      <c r="E96" s="868">
        <v>1</v>
      </c>
      <c r="F96" s="868">
        <v>3822328195</v>
      </c>
      <c r="G96" s="867" t="s">
        <v>1299</v>
      </c>
      <c r="H96" s="867" t="s">
        <v>1031</v>
      </c>
    </row>
    <row r="97" spans="1:8">
      <c r="A97" s="867" t="s">
        <v>140</v>
      </c>
      <c r="B97" s="868">
        <v>703794</v>
      </c>
      <c r="C97" s="869" t="s">
        <v>213</v>
      </c>
      <c r="D97" s="868" t="s">
        <v>783</v>
      </c>
      <c r="E97" s="868">
        <v>1</v>
      </c>
      <c r="F97" s="868">
        <v>3822121008</v>
      </c>
      <c r="G97" s="867" t="s">
        <v>991</v>
      </c>
      <c r="H97" s="867" t="s">
        <v>992</v>
      </c>
    </row>
    <row r="98" spans="1:8">
      <c r="A98" s="867" t="s">
        <v>140</v>
      </c>
      <c r="B98" s="868">
        <v>703803</v>
      </c>
      <c r="C98" s="869" t="s">
        <v>215</v>
      </c>
      <c r="D98" s="868" t="s">
        <v>783</v>
      </c>
      <c r="E98" s="868">
        <v>1</v>
      </c>
      <c r="F98" s="868">
        <v>3822697077</v>
      </c>
      <c r="G98" s="867" t="s">
        <v>1267</v>
      </c>
      <c r="H98" s="867" t="s">
        <v>993</v>
      </c>
    </row>
    <row r="99" spans="1:8">
      <c r="A99" s="867" t="s">
        <v>140</v>
      </c>
      <c r="B99" s="868">
        <v>704458</v>
      </c>
      <c r="C99" s="869" t="s">
        <v>216</v>
      </c>
      <c r="D99" s="868" t="s">
        <v>783</v>
      </c>
      <c r="E99" s="868">
        <v>1</v>
      </c>
      <c r="F99" s="868">
        <v>3822627252</v>
      </c>
      <c r="G99" s="867" t="s">
        <v>1300</v>
      </c>
      <c r="H99" s="867" t="s">
        <v>1032</v>
      </c>
    </row>
    <row r="100" spans="1:8">
      <c r="A100" s="867" t="s">
        <v>140</v>
      </c>
      <c r="B100" s="868">
        <v>703674</v>
      </c>
      <c r="C100" s="869" t="s">
        <v>217</v>
      </c>
      <c r="D100" s="868" t="s">
        <v>783</v>
      </c>
      <c r="E100" s="868">
        <v>1</v>
      </c>
      <c r="F100" s="868">
        <v>3822712055</v>
      </c>
      <c r="G100" s="867" t="s">
        <v>1261</v>
      </c>
      <c r="H100" s="867" t="s">
        <v>981</v>
      </c>
    </row>
    <row r="101" spans="1:8">
      <c r="A101" s="867" t="s">
        <v>140</v>
      </c>
      <c r="B101" s="868">
        <v>703809</v>
      </c>
      <c r="C101" s="869" t="s">
        <v>219</v>
      </c>
      <c r="D101" s="868" t="s">
        <v>783</v>
      </c>
      <c r="E101" s="868">
        <v>1</v>
      </c>
      <c r="F101" s="868">
        <v>3822658002</v>
      </c>
      <c r="G101" s="867" t="s">
        <v>1268</v>
      </c>
      <c r="H101" s="867" t="s">
        <v>994</v>
      </c>
    </row>
    <row r="102" spans="1:8">
      <c r="A102" s="867" t="s">
        <v>140</v>
      </c>
      <c r="B102" s="868">
        <v>709645</v>
      </c>
      <c r="C102" s="869" t="s">
        <v>228</v>
      </c>
      <c r="D102" s="868" t="s">
        <v>776</v>
      </c>
      <c r="E102" s="868">
        <v>1</v>
      </c>
      <c r="F102" s="868">
        <v>3822174333</v>
      </c>
      <c r="G102" s="867" t="s">
        <v>1335</v>
      </c>
      <c r="H102" s="867" t="s">
        <v>1072</v>
      </c>
    </row>
    <row r="103" spans="1:8">
      <c r="A103" s="867" t="s">
        <v>140</v>
      </c>
      <c r="B103" s="868">
        <v>704487</v>
      </c>
      <c r="C103" s="869" t="s">
        <v>234</v>
      </c>
      <c r="D103" s="868" t="s">
        <v>783</v>
      </c>
      <c r="E103" s="868">
        <v>1</v>
      </c>
      <c r="F103" s="868">
        <v>3822355052</v>
      </c>
      <c r="G103" s="867" t="s">
        <v>1301</v>
      </c>
      <c r="H103" s="867" t="s">
        <v>1033</v>
      </c>
    </row>
    <row r="104" spans="1:8">
      <c r="A104" s="867" t="s">
        <v>140</v>
      </c>
      <c r="B104" s="868">
        <v>703698</v>
      </c>
      <c r="C104" s="869" t="s">
        <v>237</v>
      </c>
      <c r="D104" s="868" t="s">
        <v>776</v>
      </c>
      <c r="E104" s="868">
        <v>1</v>
      </c>
      <c r="F104" s="868">
        <v>3822538002</v>
      </c>
      <c r="G104" s="867" t="s">
        <v>1262</v>
      </c>
      <c r="H104" s="867" t="s">
        <v>982</v>
      </c>
    </row>
    <row r="105" spans="1:8">
      <c r="A105" s="867" t="s">
        <v>140</v>
      </c>
      <c r="B105" s="868">
        <v>704119</v>
      </c>
      <c r="C105" s="869" t="s">
        <v>240</v>
      </c>
      <c r="D105" s="868" t="s">
        <v>783</v>
      </c>
      <c r="E105" s="868">
        <v>1</v>
      </c>
      <c r="F105" s="868">
        <v>3822538171</v>
      </c>
      <c r="G105" s="867" t="s">
        <v>1278</v>
      </c>
      <c r="H105" s="867" t="s">
        <v>1009</v>
      </c>
    </row>
    <row r="106" spans="1:8">
      <c r="A106" s="867" t="s">
        <v>140</v>
      </c>
      <c r="B106" s="868">
        <v>759426</v>
      </c>
      <c r="C106" s="869" t="s">
        <v>242</v>
      </c>
      <c r="D106" s="868" t="s">
        <v>776</v>
      </c>
      <c r="E106" s="868">
        <v>1</v>
      </c>
      <c r="F106" s="868">
        <v>3822332883</v>
      </c>
      <c r="G106" s="867" t="s">
        <v>1340</v>
      </c>
      <c r="H106" s="867" t="s">
        <v>1079</v>
      </c>
    </row>
    <row r="107" spans="1:8">
      <c r="A107" s="867" t="s">
        <v>140</v>
      </c>
      <c r="B107" s="868">
        <v>709549</v>
      </c>
      <c r="C107" s="869" t="s">
        <v>245</v>
      </c>
      <c r="D107" s="868" t="s">
        <v>783</v>
      </c>
      <c r="E107" s="868">
        <v>1</v>
      </c>
      <c r="F107" s="868">
        <v>3822432199</v>
      </c>
      <c r="G107" s="867" t="s">
        <v>1393</v>
      </c>
      <c r="H107" s="867" t="s">
        <v>1066</v>
      </c>
    </row>
    <row r="108" spans="1:8">
      <c r="A108" s="867" t="s">
        <v>140</v>
      </c>
      <c r="B108" s="868">
        <v>704500</v>
      </c>
      <c r="C108" s="869" t="s">
        <v>247</v>
      </c>
      <c r="D108" s="868" t="s">
        <v>783</v>
      </c>
      <c r="E108" s="868">
        <v>1</v>
      </c>
      <c r="F108" s="868">
        <v>3822432119</v>
      </c>
      <c r="G108" s="867" t="s">
        <v>1302</v>
      </c>
      <c r="H108" s="867" t="s">
        <v>1034</v>
      </c>
    </row>
    <row r="109" spans="1:8">
      <c r="A109" s="867" t="s">
        <v>140</v>
      </c>
      <c r="B109" s="868">
        <v>709537</v>
      </c>
      <c r="C109" s="869" t="s">
        <v>248</v>
      </c>
      <c r="D109" s="868" t="s">
        <v>783</v>
      </c>
      <c r="E109" s="868">
        <v>1</v>
      </c>
      <c r="F109" s="868">
        <v>3822566415</v>
      </c>
      <c r="G109" s="867" t="s">
        <v>1330</v>
      </c>
      <c r="H109" s="867" t="s">
        <v>1065</v>
      </c>
    </row>
    <row r="110" spans="1:8">
      <c r="A110" s="867" t="s">
        <v>140</v>
      </c>
      <c r="B110" s="868">
        <v>703820</v>
      </c>
      <c r="C110" s="869" t="s">
        <v>254</v>
      </c>
      <c r="D110" s="868" t="s">
        <v>776</v>
      </c>
      <c r="E110" s="868">
        <v>1</v>
      </c>
      <c r="F110" s="868">
        <v>3822476075</v>
      </c>
      <c r="G110" s="867" t="s">
        <v>1269</v>
      </c>
      <c r="H110" s="867" t="s">
        <v>995</v>
      </c>
    </row>
    <row r="111" spans="1:8">
      <c r="A111" s="867" t="s">
        <v>140</v>
      </c>
      <c r="B111" s="868">
        <v>704509</v>
      </c>
      <c r="C111" s="869" t="s">
        <v>256</v>
      </c>
      <c r="D111" s="868" t="s">
        <v>783</v>
      </c>
      <c r="E111" s="868">
        <v>1</v>
      </c>
      <c r="F111" s="868">
        <v>3822543094</v>
      </c>
      <c r="G111" s="867" t="s">
        <v>1303</v>
      </c>
      <c r="H111" s="867" t="s">
        <v>1035</v>
      </c>
    </row>
    <row r="112" spans="1:8">
      <c r="A112" s="867" t="s">
        <v>140</v>
      </c>
      <c r="B112" s="868">
        <v>703831</v>
      </c>
      <c r="C112" s="869" t="s">
        <v>257</v>
      </c>
      <c r="D112" s="868" t="s">
        <v>783</v>
      </c>
      <c r="E112" s="868">
        <v>1</v>
      </c>
      <c r="F112" s="868">
        <v>3822482363</v>
      </c>
      <c r="G112" s="867" t="s">
        <v>1270</v>
      </c>
      <c r="H112" s="867" t="s">
        <v>996</v>
      </c>
    </row>
    <row r="113" spans="1:8">
      <c r="A113" s="867" t="s">
        <v>140</v>
      </c>
      <c r="B113" s="868">
        <v>709521</v>
      </c>
      <c r="C113" s="869" t="s">
        <v>259</v>
      </c>
      <c r="D113" s="868" t="s">
        <v>783</v>
      </c>
      <c r="E113" s="868">
        <v>1</v>
      </c>
      <c r="F113" s="868">
        <v>3822526042</v>
      </c>
      <c r="G113" s="867" t="s">
        <v>1329</v>
      </c>
      <c r="H113" s="867" t="s">
        <v>1064</v>
      </c>
    </row>
    <row r="114" spans="1:8">
      <c r="A114" s="867" t="s">
        <v>140</v>
      </c>
      <c r="B114" s="868">
        <v>703841</v>
      </c>
      <c r="C114" s="869" t="s">
        <v>261</v>
      </c>
      <c r="D114" s="868" t="s">
        <v>495</v>
      </c>
      <c r="E114" s="868">
        <v>1</v>
      </c>
      <c r="F114" s="868">
        <v>3822493170</v>
      </c>
      <c r="G114" s="867" t="s">
        <v>1386</v>
      </c>
      <c r="H114" s="867" t="s">
        <v>997</v>
      </c>
    </row>
    <row r="115" spans="1:8">
      <c r="A115" s="867" t="s">
        <v>140</v>
      </c>
      <c r="B115" s="868">
        <v>704536</v>
      </c>
      <c r="C115" s="869" t="s">
        <v>263</v>
      </c>
      <c r="D115" s="868" t="s">
        <v>783</v>
      </c>
      <c r="E115" s="868">
        <v>1</v>
      </c>
      <c r="F115" s="868">
        <v>3822355166</v>
      </c>
      <c r="G115" s="867" t="s">
        <v>1304</v>
      </c>
      <c r="H115" s="867"/>
    </row>
    <row r="116" spans="1:8">
      <c r="A116" s="867" t="s">
        <v>140</v>
      </c>
      <c r="B116" s="868">
        <v>703702</v>
      </c>
      <c r="C116" s="869" t="s">
        <v>266</v>
      </c>
      <c r="D116" s="868" t="s">
        <v>783</v>
      </c>
      <c r="E116" s="868">
        <v>1</v>
      </c>
      <c r="F116" s="868">
        <v>3822493213</v>
      </c>
      <c r="G116" s="867" t="s">
        <v>1263</v>
      </c>
      <c r="H116" s="867" t="s">
        <v>983</v>
      </c>
    </row>
    <row r="117" spans="1:8">
      <c r="A117" s="867" t="s">
        <v>140</v>
      </c>
      <c r="B117" s="868">
        <v>703712</v>
      </c>
      <c r="C117" s="869" t="s">
        <v>268</v>
      </c>
      <c r="D117" s="868" t="s">
        <v>783</v>
      </c>
      <c r="E117" s="868">
        <v>1</v>
      </c>
      <c r="F117" s="868">
        <v>3822384090</v>
      </c>
      <c r="G117" s="867" t="s">
        <v>1381</v>
      </c>
      <c r="H117" s="867" t="s">
        <v>984</v>
      </c>
    </row>
    <row r="118" spans="1:8">
      <c r="A118" s="867" t="s">
        <v>140</v>
      </c>
      <c r="B118" s="868">
        <v>704187</v>
      </c>
      <c r="C118" s="869" t="s">
        <v>269</v>
      </c>
      <c r="D118" s="868" t="s">
        <v>783</v>
      </c>
      <c r="E118" s="868">
        <v>1</v>
      </c>
      <c r="F118" s="868">
        <v>3822384065</v>
      </c>
      <c r="G118" s="867" t="s">
        <v>1390</v>
      </c>
      <c r="H118" s="867" t="s">
        <v>1016</v>
      </c>
    </row>
    <row r="119" spans="1:8">
      <c r="A119" s="867" t="s">
        <v>140</v>
      </c>
      <c r="B119" s="868">
        <v>704751</v>
      </c>
      <c r="C119" s="869" t="s">
        <v>271</v>
      </c>
      <c r="D119" s="868" t="s">
        <v>783</v>
      </c>
      <c r="E119" s="868">
        <v>1</v>
      </c>
      <c r="F119" s="868">
        <v>3822566113</v>
      </c>
      <c r="G119" s="867" t="s">
        <v>1305</v>
      </c>
      <c r="H119" s="867" t="s">
        <v>1036</v>
      </c>
    </row>
    <row r="120" spans="1:8">
      <c r="A120" s="867" t="s">
        <v>140</v>
      </c>
      <c r="B120" s="868">
        <v>709508</v>
      </c>
      <c r="C120" s="869" t="s">
        <v>286</v>
      </c>
      <c r="D120" s="868" t="s">
        <v>783</v>
      </c>
      <c r="E120" s="868">
        <v>1</v>
      </c>
      <c r="F120" s="868">
        <v>3822515644</v>
      </c>
      <c r="G120" s="867" t="s">
        <v>1328</v>
      </c>
      <c r="H120" s="867" t="s">
        <v>1063</v>
      </c>
    </row>
    <row r="121" spans="1:8">
      <c r="A121" s="867" t="s">
        <v>140</v>
      </c>
      <c r="B121" s="868">
        <v>709496</v>
      </c>
      <c r="C121" s="869" t="s">
        <v>289</v>
      </c>
      <c r="D121" s="868" t="s">
        <v>783</v>
      </c>
      <c r="E121" s="868">
        <v>1</v>
      </c>
      <c r="F121" s="868">
        <v>3822328247</v>
      </c>
      <c r="G121" s="867" t="s">
        <v>1327</v>
      </c>
      <c r="H121" s="867"/>
    </row>
    <row r="122" spans="1:8">
      <c r="A122" s="867" t="s">
        <v>140</v>
      </c>
      <c r="B122" s="868">
        <v>709485</v>
      </c>
      <c r="C122" s="869" t="s">
        <v>291</v>
      </c>
      <c r="D122" s="868" t="s">
        <v>783</v>
      </c>
      <c r="E122" s="868">
        <v>1</v>
      </c>
      <c r="F122" s="868">
        <v>3822443146</v>
      </c>
      <c r="G122" s="867" t="s">
        <v>1326</v>
      </c>
      <c r="H122" s="867" t="s">
        <v>1062</v>
      </c>
    </row>
    <row r="123" spans="1:8">
      <c r="A123" s="867" t="s">
        <v>140</v>
      </c>
      <c r="B123" s="868">
        <v>704111</v>
      </c>
      <c r="C123" s="869" t="s">
        <v>319</v>
      </c>
      <c r="D123" s="868" t="s">
        <v>495</v>
      </c>
      <c r="E123" s="868">
        <v>1</v>
      </c>
      <c r="F123" s="868">
        <v>3822515008</v>
      </c>
      <c r="G123" s="867" t="s">
        <v>1277</v>
      </c>
      <c r="H123" s="867" t="s">
        <v>1008</v>
      </c>
    </row>
    <row r="124" spans="1:8">
      <c r="A124" s="867" t="s">
        <v>140</v>
      </c>
      <c r="B124" s="868">
        <v>704768</v>
      </c>
      <c r="C124" s="869" t="s">
        <v>320</v>
      </c>
      <c r="D124" s="868" t="s">
        <v>783</v>
      </c>
      <c r="E124" s="868">
        <v>1</v>
      </c>
      <c r="F124" s="868">
        <v>3822263181</v>
      </c>
      <c r="G124" s="867" t="s">
        <v>1306</v>
      </c>
      <c r="H124" s="867"/>
    </row>
    <row r="125" spans="1:8">
      <c r="A125" s="867" t="s">
        <v>140</v>
      </c>
      <c r="B125" s="868">
        <v>703739</v>
      </c>
      <c r="C125" s="869" t="s">
        <v>321</v>
      </c>
      <c r="D125" s="868" t="s">
        <v>783</v>
      </c>
      <c r="E125" s="868">
        <v>1</v>
      </c>
      <c r="F125" s="868">
        <v>3822755173</v>
      </c>
      <c r="G125" s="867" t="s">
        <v>1383</v>
      </c>
      <c r="H125" s="867" t="s">
        <v>986</v>
      </c>
    </row>
    <row r="126" spans="1:8">
      <c r="A126" s="867" t="s">
        <v>140</v>
      </c>
      <c r="B126" s="868">
        <v>704780</v>
      </c>
      <c r="C126" s="869" t="s">
        <v>323</v>
      </c>
      <c r="D126" s="868" t="s">
        <v>783</v>
      </c>
      <c r="E126" s="868">
        <v>1</v>
      </c>
      <c r="F126" s="868">
        <v>3822566051</v>
      </c>
      <c r="G126" s="867" t="s">
        <v>1307</v>
      </c>
      <c r="H126" s="867" t="s">
        <v>1037</v>
      </c>
    </row>
    <row r="127" spans="1:8">
      <c r="A127" s="867" t="s">
        <v>140</v>
      </c>
      <c r="B127" s="868">
        <v>704789</v>
      </c>
      <c r="C127" s="869" t="s">
        <v>325</v>
      </c>
      <c r="D127" s="868" t="s">
        <v>776</v>
      </c>
      <c r="E127" s="868">
        <v>1</v>
      </c>
      <c r="F127" s="868">
        <v>3822355090</v>
      </c>
      <c r="G127" s="867" t="s">
        <v>1308</v>
      </c>
      <c r="H127" s="867" t="s">
        <v>1038</v>
      </c>
    </row>
    <row r="128" spans="1:8">
      <c r="A128" s="867" t="s">
        <v>140</v>
      </c>
      <c r="B128" s="868">
        <v>703852</v>
      </c>
      <c r="C128" s="869" t="s">
        <v>326</v>
      </c>
      <c r="D128" s="868" t="s">
        <v>776</v>
      </c>
      <c r="E128" s="868">
        <v>1</v>
      </c>
      <c r="F128" s="868">
        <v>3822638100</v>
      </c>
      <c r="G128" s="867" t="s">
        <v>1387</v>
      </c>
      <c r="H128" s="867" t="s">
        <v>998</v>
      </c>
    </row>
    <row r="129" spans="1:8">
      <c r="A129" s="867" t="s">
        <v>140</v>
      </c>
      <c r="B129" s="868">
        <v>709636</v>
      </c>
      <c r="C129" s="869" t="s">
        <v>330</v>
      </c>
      <c r="D129" s="868" t="s">
        <v>495</v>
      </c>
      <c r="E129" s="868">
        <v>1</v>
      </c>
      <c r="F129" s="868">
        <v>3822423682</v>
      </c>
      <c r="G129" s="867" t="s">
        <v>1334</v>
      </c>
      <c r="H129" s="867" t="s">
        <v>1071</v>
      </c>
    </row>
    <row r="130" spans="1:8">
      <c r="A130" s="867" t="s">
        <v>140</v>
      </c>
      <c r="B130" s="868">
        <v>704191</v>
      </c>
      <c r="C130" s="869" t="s">
        <v>332</v>
      </c>
      <c r="D130" s="868" t="s">
        <v>495</v>
      </c>
      <c r="E130" s="868">
        <v>1</v>
      </c>
      <c r="F130" s="868">
        <v>3822422009</v>
      </c>
      <c r="G130" s="867" t="s">
        <v>1285</v>
      </c>
      <c r="H130" s="867" t="s">
        <v>1017</v>
      </c>
    </row>
    <row r="131" spans="1:8">
      <c r="A131" s="867" t="s">
        <v>140</v>
      </c>
      <c r="B131" s="868">
        <v>704212</v>
      </c>
      <c r="C131" s="869" t="s">
        <v>335</v>
      </c>
      <c r="D131" s="868" t="s">
        <v>783</v>
      </c>
      <c r="E131" s="868">
        <v>1</v>
      </c>
      <c r="F131" s="868">
        <v>3822422053</v>
      </c>
      <c r="G131" s="867" t="s">
        <v>1286</v>
      </c>
      <c r="H131" s="867" t="s">
        <v>1018</v>
      </c>
    </row>
    <row r="132" spans="1:8">
      <c r="A132" s="867" t="s">
        <v>140</v>
      </c>
      <c r="B132" s="868">
        <v>704222</v>
      </c>
      <c r="C132" s="869" t="s">
        <v>337</v>
      </c>
      <c r="D132" s="868" t="s">
        <v>783</v>
      </c>
      <c r="E132" s="868">
        <v>1</v>
      </c>
      <c r="F132" s="868">
        <v>3822422671</v>
      </c>
      <c r="G132" s="867" t="s">
        <v>1287</v>
      </c>
      <c r="H132" s="867" t="s">
        <v>1019</v>
      </c>
    </row>
    <row r="133" spans="1:8">
      <c r="A133" s="867" t="s">
        <v>140</v>
      </c>
      <c r="B133" s="868">
        <v>709624</v>
      </c>
      <c r="C133" s="869" t="s">
        <v>338</v>
      </c>
      <c r="D133" s="868" t="s">
        <v>495</v>
      </c>
      <c r="E133" s="868">
        <v>1</v>
      </c>
      <c r="F133" s="868">
        <v>3822422633</v>
      </c>
      <c r="G133" s="867" t="s">
        <v>1333</v>
      </c>
      <c r="H133" s="867" t="s">
        <v>1070</v>
      </c>
    </row>
    <row r="134" spans="1:8">
      <c r="A134" s="867" t="s">
        <v>140</v>
      </c>
      <c r="B134" s="868">
        <v>709469</v>
      </c>
      <c r="C134" s="869" t="s">
        <v>341</v>
      </c>
      <c r="D134" s="868" t="s">
        <v>776</v>
      </c>
      <c r="E134" s="868">
        <v>1</v>
      </c>
      <c r="F134" s="868">
        <v>3822286121</v>
      </c>
      <c r="G134" s="867" t="s">
        <v>1325</v>
      </c>
      <c r="H134" s="867" t="s">
        <v>1061</v>
      </c>
    </row>
    <row r="135" spans="1:8">
      <c r="A135" s="867" t="s">
        <v>140</v>
      </c>
      <c r="B135" s="868">
        <v>704803</v>
      </c>
      <c r="C135" s="869" t="s">
        <v>345</v>
      </c>
      <c r="D135" s="868" t="s">
        <v>783</v>
      </c>
      <c r="E135" s="868">
        <v>1</v>
      </c>
      <c r="F135" s="868">
        <v>3822597326</v>
      </c>
      <c r="G135" s="867" t="s">
        <v>1309</v>
      </c>
      <c r="H135" s="867" t="s">
        <v>1039</v>
      </c>
    </row>
    <row r="136" spans="1:8">
      <c r="A136" s="867" t="s">
        <v>140</v>
      </c>
      <c r="B136" s="868">
        <v>703870</v>
      </c>
      <c r="C136" s="869" t="s">
        <v>347</v>
      </c>
      <c r="D136" s="868" t="s">
        <v>495</v>
      </c>
      <c r="E136" s="868">
        <v>1</v>
      </c>
      <c r="F136" s="868">
        <v>3822443033</v>
      </c>
      <c r="G136" s="867" t="s">
        <v>1271</v>
      </c>
      <c r="H136" s="867" t="s">
        <v>999</v>
      </c>
    </row>
    <row r="137" spans="1:8">
      <c r="A137" s="867" t="s">
        <v>140</v>
      </c>
      <c r="B137" s="868">
        <v>703882</v>
      </c>
      <c r="C137" s="869" t="s">
        <v>350</v>
      </c>
      <c r="D137" s="868" t="s">
        <v>783</v>
      </c>
      <c r="E137" s="868">
        <v>1</v>
      </c>
      <c r="F137" s="868">
        <v>3822543110</v>
      </c>
      <c r="G137" s="867" t="s">
        <v>1272</v>
      </c>
      <c r="H137" s="867" t="s">
        <v>1000</v>
      </c>
    </row>
    <row r="138" spans="1:8">
      <c r="A138" s="867" t="s">
        <v>140</v>
      </c>
      <c r="B138" s="868">
        <v>703894</v>
      </c>
      <c r="C138" s="869" t="s">
        <v>354</v>
      </c>
      <c r="D138" s="868" t="s">
        <v>495</v>
      </c>
      <c r="E138" s="868">
        <v>1</v>
      </c>
      <c r="F138" s="868">
        <v>3822296014</v>
      </c>
      <c r="G138" s="867" t="s">
        <v>1856</v>
      </c>
      <c r="H138" s="867" t="s">
        <v>1001</v>
      </c>
    </row>
    <row r="139" spans="1:8">
      <c r="A139" s="867" t="s">
        <v>140</v>
      </c>
      <c r="B139" s="868">
        <v>703937</v>
      </c>
      <c r="C139" s="869" t="s">
        <v>359</v>
      </c>
      <c r="D139" s="868" t="s">
        <v>783</v>
      </c>
      <c r="E139" s="868">
        <v>1</v>
      </c>
      <c r="F139" s="868">
        <v>3822344562</v>
      </c>
      <c r="G139" s="867" t="s">
        <v>1388</v>
      </c>
      <c r="H139" s="867" t="s">
        <v>1002</v>
      </c>
    </row>
    <row r="140" spans="1:8">
      <c r="A140" s="867" t="s">
        <v>140</v>
      </c>
      <c r="B140" s="868">
        <v>704820</v>
      </c>
      <c r="C140" s="869" t="s">
        <v>360</v>
      </c>
      <c r="D140" s="868" t="s">
        <v>783</v>
      </c>
      <c r="E140" s="868">
        <v>1</v>
      </c>
      <c r="F140" s="868">
        <v>3822612035</v>
      </c>
      <c r="G140" s="867" t="s">
        <v>1310</v>
      </c>
      <c r="H140" s="867" t="s">
        <v>1040</v>
      </c>
    </row>
    <row r="141" spans="1:8">
      <c r="A141" s="867" t="s">
        <v>140</v>
      </c>
      <c r="B141" s="868">
        <v>704832</v>
      </c>
      <c r="C141" s="869" t="s">
        <v>361</v>
      </c>
      <c r="D141" s="868" t="s">
        <v>783</v>
      </c>
      <c r="E141" s="868">
        <v>1</v>
      </c>
      <c r="F141" s="868">
        <v>3822575330</v>
      </c>
      <c r="G141" s="867" t="s">
        <v>1311</v>
      </c>
      <c r="H141" s="867" t="s">
        <v>1041</v>
      </c>
    </row>
    <row r="142" spans="1:8">
      <c r="A142" s="867" t="s">
        <v>140</v>
      </c>
      <c r="B142" s="868">
        <v>703946</v>
      </c>
      <c r="C142" s="869" t="s">
        <v>362</v>
      </c>
      <c r="D142" s="868" t="s">
        <v>783</v>
      </c>
      <c r="E142" s="868">
        <v>1</v>
      </c>
      <c r="F142" s="868">
        <v>3822627023</v>
      </c>
      <c r="G142" s="867" t="s">
        <v>1273</v>
      </c>
      <c r="H142" s="867" t="s">
        <v>1003</v>
      </c>
    </row>
    <row r="143" spans="1:8">
      <c r="A143" s="867" t="s">
        <v>140</v>
      </c>
      <c r="B143" s="868">
        <v>704839</v>
      </c>
      <c r="C143" s="869" t="s">
        <v>364</v>
      </c>
      <c r="D143" s="868" t="s">
        <v>783</v>
      </c>
      <c r="E143" s="868">
        <v>1</v>
      </c>
      <c r="F143" s="868">
        <v>3822597478</v>
      </c>
      <c r="G143" s="867" t="s">
        <v>1312</v>
      </c>
      <c r="H143" s="867" t="s">
        <v>1042</v>
      </c>
    </row>
    <row r="144" spans="1:8">
      <c r="A144" s="867" t="s">
        <v>140</v>
      </c>
      <c r="B144" s="868">
        <v>704853</v>
      </c>
      <c r="C144" s="869" t="s">
        <v>365</v>
      </c>
      <c r="D144" s="868" t="s">
        <v>783</v>
      </c>
      <c r="E144" s="868">
        <v>1</v>
      </c>
      <c r="F144" s="868">
        <v>3822373029</v>
      </c>
      <c r="G144" s="867" t="s">
        <v>1313</v>
      </c>
      <c r="H144" s="867" t="s">
        <v>1043</v>
      </c>
    </row>
    <row r="145" spans="1:8">
      <c r="A145" s="867" t="s">
        <v>140</v>
      </c>
      <c r="B145" s="868">
        <v>704145</v>
      </c>
      <c r="C145" s="869" t="s">
        <v>368</v>
      </c>
      <c r="D145" s="868" t="s">
        <v>783</v>
      </c>
      <c r="E145" s="868">
        <v>1</v>
      </c>
      <c r="F145" s="868">
        <v>3822362411</v>
      </c>
      <c r="G145" s="867" t="s">
        <v>1282</v>
      </c>
      <c r="H145" s="867" t="s">
        <v>1013</v>
      </c>
    </row>
    <row r="146" spans="1:8">
      <c r="A146" s="867" t="s">
        <v>140</v>
      </c>
      <c r="B146" s="868">
        <v>704155</v>
      </c>
      <c r="C146" s="869" t="s">
        <v>369</v>
      </c>
      <c r="D146" s="868" t="s">
        <v>776</v>
      </c>
      <c r="E146" s="868">
        <v>1</v>
      </c>
      <c r="F146" s="868">
        <v>3822362067</v>
      </c>
      <c r="G146" s="867" t="s">
        <v>1283</v>
      </c>
      <c r="H146" s="867" t="s">
        <v>1014</v>
      </c>
    </row>
    <row r="147" spans="1:8">
      <c r="A147" s="867" t="s">
        <v>140</v>
      </c>
      <c r="B147" s="868">
        <v>704180</v>
      </c>
      <c r="C147" s="869" t="s">
        <v>371</v>
      </c>
      <c r="D147" s="868" t="s">
        <v>776</v>
      </c>
      <c r="E147" s="868">
        <v>1</v>
      </c>
      <c r="F147" s="868">
        <v>3822362068</v>
      </c>
      <c r="G147" s="867" t="s">
        <v>1284</v>
      </c>
      <c r="H147" s="867" t="s">
        <v>1015</v>
      </c>
    </row>
    <row r="148" spans="1:8">
      <c r="A148" s="867" t="s">
        <v>140</v>
      </c>
      <c r="B148" s="868">
        <v>703961</v>
      </c>
      <c r="C148" s="869" t="s">
        <v>375</v>
      </c>
      <c r="D148" s="868" t="s">
        <v>783</v>
      </c>
      <c r="E148" s="868">
        <v>1</v>
      </c>
      <c r="F148" s="868">
        <v>3822722130</v>
      </c>
      <c r="G148" s="867" t="s">
        <v>1274</v>
      </c>
      <c r="H148" s="867" t="s">
        <v>1004</v>
      </c>
    </row>
    <row r="149" spans="1:8">
      <c r="A149" s="867" t="s">
        <v>140</v>
      </c>
      <c r="B149" s="868">
        <v>704126</v>
      </c>
      <c r="C149" s="869" t="s">
        <v>377</v>
      </c>
      <c r="D149" s="868" t="s">
        <v>783</v>
      </c>
      <c r="E149" s="868">
        <v>1</v>
      </c>
      <c r="F149" s="868">
        <v>3822332013</v>
      </c>
      <c r="G149" s="867" t="s">
        <v>1279</v>
      </c>
      <c r="H149" s="867" t="s">
        <v>1010</v>
      </c>
    </row>
    <row r="150" spans="1:8">
      <c r="A150" s="867" t="s">
        <v>140</v>
      </c>
      <c r="B150" s="868">
        <v>704131</v>
      </c>
      <c r="C150" s="869" t="s">
        <v>378</v>
      </c>
      <c r="D150" s="868" t="s">
        <v>495</v>
      </c>
      <c r="E150" s="868">
        <v>1</v>
      </c>
      <c r="F150" s="868">
        <v>3822332014</v>
      </c>
      <c r="G150" s="867" t="s">
        <v>1280</v>
      </c>
      <c r="H150" s="867" t="s">
        <v>1011</v>
      </c>
    </row>
    <row r="151" spans="1:8">
      <c r="A151" s="867" t="s">
        <v>140</v>
      </c>
      <c r="B151" s="868">
        <v>704136</v>
      </c>
      <c r="C151" s="869" t="s">
        <v>380</v>
      </c>
      <c r="D151" s="868" t="s">
        <v>495</v>
      </c>
      <c r="E151" s="868">
        <v>1</v>
      </c>
      <c r="F151" s="868">
        <v>3822344240</v>
      </c>
      <c r="G151" s="867" t="s">
        <v>1281</v>
      </c>
      <c r="H151" s="867" t="s">
        <v>1012</v>
      </c>
    </row>
    <row r="152" spans="1:8">
      <c r="A152" s="867" t="s">
        <v>140</v>
      </c>
      <c r="B152" s="868">
        <v>709448</v>
      </c>
      <c r="C152" s="869" t="s">
        <v>383</v>
      </c>
      <c r="D152" s="868" t="s">
        <v>783</v>
      </c>
      <c r="E152" s="868">
        <v>1</v>
      </c>
      <c r="F152" s="868">
        <v>3822423599</v>
      </c>
      <c r="G152" s="867" t="s">
        <v>1324</v>
      </c>
      <c r="H152" s="867" t="s">
        <v>1060</v>
      </c>
    </row>
    <row r="153" spans="1:8">
      <c r="A153" s="867" t="s">
        <v>140</v>
      </c>
      <c r="B153" s="868">
        <v>709438</v>
      </c>
      <c r="C153" s="869" t="s">
        <v>387</v>
      </c>
      <c r="D153" s="868" t="s">
        <v>783</v>
      </c>
      <c r="E153" s="868">
        <v>1</v>
      </c>
      <c r="F153" s="868">
        <v>3822482225</v>
      </c>
      <c r="G153" s="867" t="s">
        <v>1392</v>
      </c>
      <c r="H153" s="867" t="s">
        <v>1059</v>
      </c>
    </row>
    <row r="154" spans="1:8" ht="14.25">
      <c r="A154" s="1382" t="s">
        <v>1562</v>
      </c>
      <c r="B154" s="1382"/>
      <c r="C154" s="1382"/>
      <c r="D154" s="870"/>
      <c r="E154" s="870">
        <f>SUM(E72:E153)</f>
        <v>82</v>
      </c>
      <c r="F154" s="868"/>
      <c r="G154" s="867"/>
      <c r="H154" s="867"/>
    </row>
    <row r="155" spans="1:8">
      <c r="A155" s="867" t="s">
        <v>140</v>
      </c>
      <c r="B155" s="868">
        <v>707898</v>
      </c>
      <c r="C155" s="869" t="s">
        <v>142</v>
      </c>
      <c r="D155" s="868" t="s">
        <v>495</v>
      </c>
      <c r="E155" s="868">
        <v>1</v>
      </c>
      <c r="F155" s="868">
        <v>3822160942</v>
      </c>
      <c r="G155" s="867" t="s">
        <v>1314</v>
      </c>
      <c r="H155" s="867" t="s">
        <v>1113</v>
      </c>
    </row>
    <row r="156" spans="1:8">
      <c r="A156" s="867" t="s">
        <v>140</v>
      </c>
      <c r="B156" s="868">
        <v>703529</v>
      </c>
      <c r="C156" s="869" t="s">
        <v>143</v>
      </c>
      <c r="D156" s="868" t="s">
        <v>779</v>
      </c>
      <c r="E156" s="868">
        <v>1</v>
      </c>
      <c r="F156" s="868">
        <v>3822123556</v>
      </c>
      <c r="G156" s="867" t="s">
        <v>1397</v>
      </c>
      <c r="H156" s="867" t="s">
        <v>1082</v>
      </c>
    </row>
    <row r="157" spans="1:8">
      <c r="A157" s="867" t="s">
        <v>140</v>
      </c>
      <c r="B157" s="868">
        <v>707568</v>
      </c>
      <c r="C157" s="869" t="s">
        <v>145</v>
      </c>
      <c r="D157" s="868" t="s">
        <v>779</v>
      </c>
      <c r="E157" s="868">
        <v>1</v>
      </c>
      <c r="F157" s="868">
        <v>3822154874</v>
      </c>
      <c r="G157" s="867" t="s">
        <v>1321</v>
      </c>
      <c r="H157" s="867" t="s">
        <v>1108</v>
      </c>
    </row>
    <row r="158" spans="1:8">
      <c r="A158" s="867" t="s">
        <v>140</v>
      </c>
      <c r="B158" s="868">
        <v>709411</v>
      </c>
      <c r="C158" s="869" t="s">
        <v>147</v>
      </c>
      <c r="D158" s="868" t="s">
        <v>779</v>
      </c>
      <c r="E158" s="868">
        <v>1</v>
      </c>
      <c r="F158" s="868">
        <v>3822173868</v>
      </c>
      <c r="G158" s="867" t="s">
        <v>1323</v>
      </c>
      <c r="H158" s="867" t="s">
        <v>1117</v>
      </c>
    </row>
    <row r="159" spans="1:8" ht="18" customHeight="1">
      <c r="A159" s="867" t="s">
        <v>140</v>
      </c>
      <c r="B159" s="868">
        <v>746898</v>
      </c>
      <c r="C159" s="869" t="s">
        <v>168</v>
      </c>
      <c r="D159" s="868" t="s">
        <v>779</v>
      </c>
      <c r="E159" s="868">
        <v>1</v>
      </c>
      <c r="F159" s="868">
        <v>3822156603</v>
      </c>
      <c r="G159" s="867" t="s">
        <v>1857</v>
      </c>
      <c r="H159" s="867"/>
    </row>
    <row r="160" spans="1:8" ht="25.5">
      <c r="A160" s="867" t="s">
        <v>140</v>
      </c>
      <c r="B160" s="868">
        <v>747345</v>
      </c>
      <c r="C160" s="869" t="s">
        <v>170</v>
      </c>
      <c r="D160" s="868" t="s">
        <v>779</v>
      </c>
      <c r="E160" s="868">
        <v>1</v>
      </c>
      <c r="F160" s="868">
        <v>3822160169</v>
      </c>
      <c r="G160" s="867" t="s">
        <v>1857</v>
      </c>
      <c r="H160" s="867"/>
    </row>
    <row r="161" spans="1:8">
      <c r="A161" s="867" t="s">
        <v>140</v>
      </c>
      <c r="B161" s="868">
        <v>707907</v>
      </c>
      <c r="C161" s="869" t="s">
        <v>179</v>
      </c>
      <c r="D161" s="868" t="s">
        <v>495</v>
      </c>
      <c r="E161" s="868">
        <v>1</v>
      </c>
      <c r="F161" s="868">
        <v>3822153030</v>
      </c>
      <c r="G161" s="867" t="s">
        <v>1858</v>
      </c>
      <c r="H161" s="867" t="s">
        <v>1114</v>
      </c>
    </row>
    <row r="162" spans="1:8">
      <c r="A162" s="867" t="s">
        <v>140</v>
      </c>
      <c r="B162" s="868">
        <v>703544</v>
      </c>
      <c r="C162" s="869" t="s">
        <v>192</v>
      </c>
      <c r="D162" s="868" t="s">
        <v>779</v>
      </c>
      <c r="E162" s="868">
        <v>1</v>
      </c>
      <c r="F162" s="868">
        <v>3822129294</v>
      </c>
      <c r="G162" s="867" t="s">
        <v>1343</v>
      </c>
      <c r="H162" s="867" t="s">
        <v>1086</v>
      </c>
    </row>
    <row r="163" spans="1:8">
      <c r="A163" s="867" t="s">
        <v>140</v>
      </c>
      <c r="B163" s="868">
        <v>703534</v>
      </c>
      <c r="C163" s="869" t="s">
        <v>207</v>
      </c>
      <c r="D163" s="868" t="s">
        <v>779</v>
      </c>
      <c r="E163" s="868">
        <v>1</v>
      </c>
      <c r="F163" s="868">
        <v>3822154300</v>
      </c>
      <c r="G163" s="867" t="s">
        <v>1342</v>
      </c>
      <c r="H163" s="867" t="s">
        <v>1083</v>
      </c>
    </row>
    <row r="164" spans="1:8">
      <c r="A164" s="867" t="s">
        <v>140</v>
      </c>
      <c r="B164" s="868">
        <v>707484</v>
      </c>
      <c r="C164" s="869" t="s">
        <v>212</v>
      </c>
      <c r="D164" s="868" t="s">
        <v>779</v>
      </c>
      <c r="E164" s="868">
        <v>1</v>
      </c>
      <c r="F164" s="868">
        <v>3822171330</v>
      </c>
      <c r="G164" s="867" t="s">
        <v>1319</v>
      </c>
      <c r="H164" s="867" t="s">
        <v>1105</v>
      </c>
    </row>
    <row r="165" spans="1:8">
      <c r="A165" s="867" t="s">
        <v>140</v>
      </c>
      <c r="B165" s="868">
        <v>706162</v>
      </c>
      <c r="C165" s="869" t="s">
        <v>222</v>
      </c>
      <c r="D165" s="868" t="s">
        <v>779</v>
      </c>
      <c r="E165" s="868">
        <v>1</v>
      </c>
      <c r="F165" s="868">
        <v>3822157472</v>
      </c>
      <c r="G165" s="867" t="s">
        <v>1859</v>
      </c>
      <c r="H165" s="867" t="s">
        <v>1093</v>
      </c>
    </row>
    <row r="166" spans="1:8">
      <c r="A166" s="867" t="s">
        <v>140</v>
      </c>
      <c r="B166" s="868">
        <v>703539</v>
      </c>
      <c r="C166" s="869" t="s">
        <v>223</v>
      </c>
      <c r="D166" s="868" t="s">
        <v>779</v>
      </c>
      <c r="E166" s="868">
        <v>1</v>
      </c>
      <c r="F166" s="868">
        <v>3822134593</v>
      </c>
      <c r="G166" s="867" t="s">
        <v>1860</v>
      </c>
      <c r="H166" s="867" t="s">
        <v>1084</v>
      </c>
    </row>
    <row r="167" spans="1:8">
      <c r="A167" s="867" t="s">
        <v>140</v>
      </c>
      <c r="B167" s="868">
        <v>707551</v>
      </c>
      <c r="C167" s="869" t="s">
        <v>225</v>
      </c>
      <c r="D167" s="868" t="s">
        <v>779</v>
      </c>
      <c r="E167" s="868">
        <v>1</v>
      </c>
      <c r="F167" s="868">
        <v>3822150071</v>
      </c>
      <c r="G167" s="867" t="s">
        <v>1847</v>
      </c>
      <c r="H167" s="867" t="s">
        <v>1107</v>
      </c>
    </row>
    <row r="168" spans="1:8" ht="16.5" customHeight="1">
      <c r="A168" s="867" t="s">
        <v>140</v>
      </c>
      <c r="B168" s="868">
        <v>703640</v>
      </c>
      <c r="C168" s="869" t="s">
        <v>226</v>
      </c>
      <c r="D168" s="868" t="s">
        <v>779</v>
      </c>
      <c r="E168" s="868">
        <v>1</v>
      </c>
      <c r="F168" s="868">
        <v>3822150206</v>
      </c>
      <c r="G168" s="867" t="s">
        <v>1861</v>
      </c>
      <c r="H168" s="867" t="s">
        <v>912</v>
      </c>
    </row>
    <row r="169" spans="1:8">
      <c r="A169" s="867" t="s">
        <v>140</v>
      </c>
      <c r="B169" s="868">
        <v>707863</v>
      </c>
      <c r="C169" s="869" t="s">
        <v>231</v>
      </c>
      <c r="D169" s="868" t="s">
        <v>495</v>
      </c>
      <c r="E169" s="868">
        <v>1</v>
      </c>
      <c r="F169" s="868">
        <v>3822454050</v>
      </c>
      <c r="G169" s="867" t="s">
        <v>1315</v>
      </c>
      <c r="H169" s="867" t="s">
        <v>1110</v>
      </c>
    </row>
    <row r="170" spans="1:8">
      <c r="A170" s="867" t="s">
        <v>140</v>
      </c>
      <c r="B170" s="868">
        <v>703248</v>
      </c>
      <c r="C170" s="869" t="s">
        <v>233</v>
      </c>
      <c r="D170" s="868" t="s">
        <v>779</v>
      </c>
      <c r="E170" s="868">
        <v>1</v>
      </c>
      <c r="F170" s="868">
        <v>3822154424</v>
      </c>
      <c r="G170" s="867" t="s">
        <v>1341</v>
      </c>
      <c r="H170" s="867" t="s">
        <v>1080</v>
      </c>
    </row>
    <row r="171" spans="1:8">
      <c r="A171" s="867" t="s">
        <v>140</v>
      </c>
      <c r="B171" s="868">
        <v>703378</v>
      </c>
      <c r="C171" s="869" t="s">
        <v>252</v>
      </c>
      <c r="D171" s="868" t="s">
        <v>779</v>
      </c>
      <c r="E171" s="868">
        <v>1</v>
      </c>
      <c r="F171" s="868">
        <v>3822156714</v>
      </c>
      <c r="G171" s="867" t="s">
        <v>1396</v>
      </c>
      <c r="H171" s="867" t="s">
        <v>1081</v>
      </c>
    </row>
    <row r="172" spans="1:8">
      <c r="A172" s="867" t="s">
        <v>140</v>
      </c>
      <c r="B172" s="868">
        <v>707877</v>
      </c>
      <c r="C172" s="869" t="s">
        <v>265</v>
      </c>
      <c r="D172" s="868" t="s">
        <v>779</v>
      </c>
      <c r="E172" s="868">
        <v>1</v>
      </c>
      <c r="F172" s="868">
        <v>3822020091</v>
      </c>
      <c r="G172" s="867" t="s">
        <v>1356</v>
      </c>
      <c r="H172" s="867" t="s">
        <v>1111</v>
      </c>
    </row>
    <row r="173" spans="1:8">
      <c r="A173" s="867" t="s">
        <v>140</v>
      </c>
      <c r="B173" s="868">
        <v>707397</v>
      </c>
      <c r="C173" s="869" t="s">
        <v>276</v>
      </c>
      <c r="D173" s="868" t="s">
        <v>779</v>
      </c>
      <c r="E173" s="868">
        <v>1</v>
      </c>
      <c r="F173" s="868">
        <v>3822174669</v>
      </c>
      <c r="G173" s="867" t="s">
        <v>1352</v>
      </c>
      <c r="H173" s="867" t="s">
        <v>1100</v>
      </c>
    </row>
    <row r="174" spans="1:8">
      <c r="A174" s="867" t="s">
        <v>140</v>
      </c>
      <c r="B174" s="868">
        <v>757727</v>
      </c>
      <c r="C174" s="869" t="s">
        <v>279</v>
      </c>
      <c r="D174" s="868"/>
      <c r="E174" s="868">
        <v>1</v>
      </c>
      <c r="F174" s="868">
        <v>3822129957</v>
      </c>
      <c r="G174" s="867" t="s">
        <v>1361</v>
      </c>
      <c r="H174" s="867" t="s">
        <v>1139</v>
      </c>
    </row>
    <row r="175" spans="1:8">
      <c r="A175" s="867" t="s">
        <v>140</v>
      </c>
      <c r="B175" s="868">
        <v>707521</v>
      </c>
      <c r="C175" s="869" t="s">
        <v>282</v>
      </c>
      <c r="D175" s="868" t="s">
        <v>779</v>
      </c>
      <c r="E175" s="868">
        <v>1</v>
      </c>
      <c r="F175" s="868">
        <v>3822154334</v>
      </c>
      <c r="G175" s="867" t="s">
        <v>1320</v>
      </c>
      <c r="H175" s="867" t="s">
        <v>1106</v>
      </c>
    </row>
    <row r="176" spans="1:8">
      <c r="A176" s="867" t="s">
        <v>140</v>
      </c>
      <c r="B176" s="868">
        <v>707887</v>
      </c>
      <c r="C176" s="869" t="s">
        <v>285</v>
      </c>
      <c r="D176" s="868" t="s">
        <v>779</v>
      </c>
      <c r="E176" s="868">
        <v>1</v>
      </c>
      <c r="F176" s="868">
        <v>3822133152</v>
      </c>
      <c r="G176" s="867" t="s">
        <v>1853</v>
      </c>
      <c r="H176" s="867" t="s">
        <v>1112</v>
      </c>
    </row>
    <row r="177" spans="1:8">
      <c r="A177" s="867" t="s">
        <v>140</v>
      </c>
      <c r="B177" s="868">
        <v>759884</v>
      </c>
      <c r="C177" s="869" t="s">
        <v>288</v>
      </c>
      <c r="D177" s="868"/>
      <c r="E177" s="868">
        <v>1</v>
      </c>
      <c r="F177" s="868">
        <v>3822170078</v>
      </c>
      <c r="G177" s="867" t="s">
        <v>1372</v>
      </c>
      <c r="H177" s="867" t="s">
        <v>916</v>
      </c>
    </row>
    <row r="178" spans="1:8">
      <c r="A178" s="867" t="s">
        <v>140</v>
      </c>
      <c r="B178" s="868">
        <v>707829</v>
      </c>
      <c r="C178" s="869" t="s">
        <v>307</v>
      </c>
      <c r="D178" s="868" t="s">
        <v>495</v>
      </c>
      <c r="E178" s="868">
        <v>1</v>
      </c>
      <c r="F178" s="868">
        <v>3822155226</v>
      </c>
      <c r="G178" s="867" t="s">
        <v>1322</v>
      </c>
      <c r="H178" s="867" t="s">
        <v>1109</v>
      </c>
    </row>
    <row r="179" spans="1:8">
      <c r="A179" s="867" t="s">
        <v>140</v>
      </c>
      <c r="B179" s="868">
        <v>703542</v>
      </c>
      <c r="C179" s="869" t="s">
        <v>317</v>
      </c>
      <c r="D179" s="868" t="s">
        <v>779</v>
      </c>
      <c r="E179" s="868">
        <v>1</v>
      </c>
      <c r="F179" s="868">
        <v>3822132889</v>
      </c>
      <c r="G179" s="867" t="s">
        <v>1862</v>
      </c>
      <c r="H179" s="867" t="s">
        <v>1085</v>
      </c>
    </row>
    <row r="180" spans="1:8">
      <c r="A180" s="867" t="s">
        <v>140</v>
      </c>
      <c r="B180" s="868">
        <v>703653</v>
      </c>
      <c r="C180" s="869" t="s">
        <v>318</v>
      </c>
      <c r="D180" s="868" t="s">
        <v>779</v>
      </c>
      <c r="E180" s="868">
        <v>1</v>
      </c>
      <c r="F180" s="868">
        <v>3822130450</v>
      </c>
      <c r="G180" s="867" t="s">
        <v>1213</v>
      </c>
      <c r="H180" s="867" t="s">
        <v>913</v>
      </c>
    </row>
    <row r="181" spans="1:8">
      <c r="A181" s="867" t="s">
        <v>140</v>
      </c>
      <c r="B181" s="868">
        <v>760252</v>
      </c>
      <c r="C181" s="869" t="s">
        <v>328</v>
      </c>
      <c r="D181" s="868"/>
      <c r="E181" s="868">
        <v>1</v>
      </c>
      <c r="F181" s="868"/>
      <c r="G181" s="867" t="s">
        <v>1404</v>
      </c>
      <c r="H181" s="867"/>
    </row>
    <row r="182" spans="1:8">
      <c r="A182" s="867" t="s">
        <v>140</v>
      </c>
      <c r="B182" s="868">
        <v>760367</v>
      </c>
      <c r="C182" s="869" t="s">
        <v>344</v>
      </c>
      <c r="D182" s="868"/>
      <c r="E182" s="868">
        <v>1</v>
      </c>
      <c r="F182" s="868">
        <v>3822123370</v>
      </c>
      <c r="G182" s="867" t="s">
        <v>1215</v>
      </c>
      <c r="H182" s="867" t="s">
        <v>917</v>
      </c>
    </row>
    <row r="183" spans="1:8">
      <c r="A183" s="867" t="s">
        <v>140</v>
      </c>
      <c r="B183" s="868">
        <v>758867</v>
      </c>
      <c r="C183" s="869" t="s">
        <v>352</v>
      </c>
      <c r="D183" s="868"/>
      <c r="E183" s="868">
        <v>1</v>
      </c>
      <c r="F183" s="868">
        <v>3825020011</v>
      </c>
      <c r="G183" s="867" t="s">
        <v>1210</v>
      </c>
      <c r="H183" s="867" t="s">
        <v>915</v>
      </c>
    </row>
    <row r="184" spans="1:8" ht="25.5">
      <c r="A184" s="867" t="s">
        <v>140</v>
      </c>
      <c r="B184" s="868">
        <v>707472</v>
      </c>
      <c r="C184" s="869" t="s">
        <v>357</v>
      </c>
      <c r="D184" s="868" t="s">
        <v>495</v>
      </c>
      <c r="E184" s="868">
        <v>1</v>
      </c>
      <c r="F184" s="868">
        <v>3822172683</v>
      </c>
      <c r="G184" s="867" t="s">
        <v>1318</v>
      </c>
      <c r="H184" s="867" t="s">
        <v>1104</v>
      </c>
    </row>
    <row r="185" spans="1:8">
      <c r="A185" s="867" t="s">
        <v>140</v>
      </c>
      <c r="B185" s="868">
        <v>747916</v>
      </c>
      <c r="C185" s="869" t="s">
        <v>367</v>
      </c>
      <c r="D185" s="868" t="s">
        <v>779</v>
      </c>
      <c r="E185" s="868">
        <v>1</v>
      </c>
      <c r="F185" s="868">
        <v>3822171880</v>
      </c>
      <c r="G185" s="867" t="s">
        <v>1863</v>
      </c>
      <c r="H185" s="867" t="s">
        <v>1141</v>
      </c>
    </row>
    <row r="186" spans="1:8">
      <c r="A186" s="867" t="s">
        <v>140</v>
      </c>
      <c r="B186" s="868">
        <v>760490</v>
      </c>
      <c r="C186" s="869" t="s">
        <v>374</v>
      </c>
      <c r="D186" s="868" t="s">
        <v>495</v>
      </c>
      <c r="E186" s="868">
        <v>1</v>
      </c>
      <c r="F186" s="868">
        <v>3822156272</v>
      </c>
      <c r="G186" s="867" t="s">
        <v>1253</v>
      </c>
      <c r="H186" s="867" t="s">
        <v>1140</v>
      </c>
    </row>
    <row r="187" spans="1:8">
      <c r="A187" s="867" t="s">
        <v>140</v>
      </c>
      <c r="B187" s="868">
        <v>703556</v>
      </c>
      <c r="C187" s="869" t="s">
        <v>386</v>
      </c>
      <c r="D187" s="868" t="s">
        <v>779</v>
      </c>
      <c r="E187" s="868">
        <v>1</v>
      </c>
      <c r="F187" s="868">
        <v>3822173605</v>
      </c>
      <c r="G187" s="867" t="s">
        <v>1344</v>
      </c>
      <c r="H187" s="867" t="s">
        <v>1087</v>
      </c>
    </row>
    <row r="188" spans="1:8">
      <c r="A188" s="867" t="s">
        <v>140</v>
      </c>
      <c r="B188" s="868">
        <v>99952571</v>
      </c>
      <c r="C188" s="869" t="s">
        <v>295</v>
      </c>
      <c r="D188" s="868"/>
      <c r="E188" s="868">
        <v>1</v>
      </c>
      <c r="F188" s="868">
        <v>3822121666</v>
      </c>
      <c r="G188" s="867" t="s">
        <v>1854</v>
      </c>
      <c r="H188" s="867"/>
    </row>
    <row r="189" spans="1:8">
      <c r="A189" s="867" t="s">
        <v>140</v>
      </c>
      <c r="B189" s="868">
        <v>99957157</v>
      </c>
      <c r="C189" s="869" t="s">
        <v>298</v>
      </c>
      <c r="D189" s="868"/>
      <c r="E189" s="868">
        <v>1</v>
      </c>
      <c r="F189" s="868">
        <v>3822131311</v>
      </c>
      <c r="G189" s="867" t="s">
        <v>1855</v>
      </c>
      <c r="H189" s="867" t="s">
        <v>1201</v>
      </c>
    </row>
    <row r="190" spans="1:8">
      <c r="A190" s="867" t="s">
        <v>140</v>
      </c>
      <c r="B190" s="868">
        <v>99952786</v>
      </c>
      <c r="C190" s="869" t="s">
        <v>305</v>
      </c>
      <c r="D190" s="868"/>
      <c r="E190" s="868">
        <v>1</v>
      </c>
      <c r="F190" s="868">
        <v>3822160555</v>
      </c>
      <c r="G190" s="867" t="s">
        <v>1362</v>
      </c>
      <c r="H190" s="867" t="s">
        <v>1195</v>
      </c>
    </row>
    <row r="191" spans="1:8">
      <c r="A191" s="867" t="s">
        <v>140</v>
      </c>
      <c r="B191" s="868">
        <v>99952191</v>
      </c>
      <c r="C191" s="869" t="s">
        <v>314</v>
      </c>
      <c r="D191" s="868"/>
      <c r="E191" s="868">
        <v>1</v>
      </c>
      <c r="F191" s="868">
        <v>3822155050</v>
      </c>
      <c r="G191" s="867" t="s">
        <v>1369</v>
      </c>
      <c r="H191" s="867" t="s">
        <v>1200</v>
      </c>
    </row>
    <row r="192" spans="1:8" ht="14.25">
      <c r="A192" s="1382" t="s">
        <v>733</v>
      </c>
      <c r="B192" s="1382"/>
      <c r="C192" s="1382"/>
      <c r="D192" s="870"/>
      <c r="E192" s="870">
        <f>SUM(E155:E191)</f>
        <v>37</v>
      </c>
      <c r="F192" s="868"/>
      <c r="G192" s="867"/>
      <c r="H192" s="867"/>
    </row>
    <row r="193" spans="1:8">
      <c r="A193" s="867" t="s">
        <v>140</v>
      </c>
      <c r="B193" s="868">
        <v>707234</v>
      </c>
      <c r="C193" s="869" t="s">
        <v>151</v>
      </c>
      <c r="D193" s="868" t="s">
        <v>495</v>
      </c>
      <c r="E193" s="868">
        <v>1</v>
      </c>
      <c r="F193" s="868">
        <v>3822274045</v>
      </c>
      <c r="G193" s="867" t="s">
        <v>1401</v>
      </c>
      <c r="H193" s="867" t="s">
        <v>1095</v>
      </c>
    </row>
    <row r="194" spans="1:8">
      <c r="A194" s="867" t="s">
        <v>140</v>
      </c>
      <c r="B194" s="868">
        <v>709648</v>
      </c>
      <c r="C194" s="869" t="s">
        <v>156</v>
      </c>
      <c r="D194" s="868" t="s">
        <v>776</v>
      </c>
      <c r="E194" s="868">
        <v>1</v>
      </c>
      <c r="F194" s="868">
        <v>3822476080</v>
      </c>
      <c r="G194" s="867" t="s">
        <v>1395</v>
      </c>
      <c r="H194" s="867" t="s">
        <v>1130</v>
      </c>
    </row>
    <row r="195" spans="1:8">
      <c r="A195" s="867" t="s">
        <v>140</v>
      </c>
      <c r="B195" s="868">
        <v>709585</v>
      </c>
      <c r="C195" s="869" t="s">
        <v>158</v>
      </c>
      <c r="D195" s="868" t="s">
        <v>776</v>
      </c>
      <c r="E195" s="868">
        <v>1</v>
      </c>
      <c r="F195" s="868">
        <v>3822557139</v>
      </c>
      <c r="G195" s="867" t="s">
        <v>1332</v>
      </c>
      <c r="H195" s="867" t="s">
        <v>1126</v>
      </c>
    </row>
    <row r="196" spans="1:8">
      <c r="A196" s="867" t="s">
        <v>140</v>
      </c>
      <c r="B196" s="868">
        <v>707330</v>
      </c>
      <c r="C196" s="869" t="s">
        <v>174</v>
      </c>
      <c r="D196" s="868" t="s">
        <v>776</v>
      </c>
      <c r="E196" s="868">
        <v>1</v>
      </c>
      <c r="F196" s="868">
        <v>3822575007</v>
      </c>
      <c r="G196" s="867" t="s">
        <v>1351</v>
      </c>
      <c r="H196" s="867" t="s">
        <v>1099</v>
      </c>
    </row>
    <row r="197" spans="1:8">
      <c r="A197" s="867" t="s">
        <v>140</v>
      </c>
      <c r="B197" s="868">
        <v>707197</v>
      </c>
      <c r="C197" s="869" t="s">
        <v>177</v>
      </c>
      <c r="D197" s="868" t="s">
        <v>495</v>
      </c>
      <c r="E197" s="868">
        <v>1</v>
      </c>
      <c r="F197" s="868">
        <v>3822252004</v>
      </c>
      <c r="G197" s="867" t="s">
        <v>1399</v>
      </c>
      <c r="H197" s="867" t="s">
        <v>1094</v>
      </c>
    </row>
    <row r="198" spans="1:8">
      <c r="A198" s="867" t="s">
        <v>140</v>
      </c>
      <c r="B198" s="868">
        <v>709568</v>
      </c>
      <c r="C198" s="869" t="s">
        <v>181</v>
      </c>
      <c r="D198" s="868" t="s">
        <v>776</v>
      </c>
      <c r="E198" s="868">
        <v>1</v>
      </c>
      <c r="F198" s="868">
        <v>3822465105</v>
      </c>
      <c r="G198" s="867" t="s">
        <v>1394</v>
      </c>
      <c r="H198" s="867" t="s">
        <v>1068</v>
      </c>
    </row>
    <row r="199" spans="1:8" ht="25.5">
      <c r="A199" s="867" t="s">
        <v>140</v>
      </c>
      <c r="B199" s="868">
        <v>704868</v>
      </c>
      <c r="C199" s="869" t="s">
        <v>186</v>
      </c>
      <c r="D199" s="868" t="s">
        <v>495</v>
      </c>
      <c r="E199" s="868">
        <v>1</v>
      </c>
      <c r="F199" s="868">
        <v>3822317266</v>
      </c>
      <c r="G199" s="867" t="s">
        <v>1345</v>
      </c>
      <c r="H199" s="867" t="s">
        <v>1088</v>
      </c>
    </row>
    <row r="200" spans="1:8">
      <c r="A200" s="867" t="s">
        <v>140</v>
      </c>
      <c r="B200" s="868">
        <v>707444</v>
      </c>
      <c r="C200" s="869" t="s">
        <v>196</v>
      </c>
      <c r="D200" s="868" t="s">
        <v>776</v>
      </c>
      <c r="E200" s="868">
        <v>1</v>
      </c>
      <c r="F200" s="868">
        <v>3822328203</v>
      </c>
      <c r="G200" s="867" t="s">
        <v>1354</v>
      </c>
      <c r="H200" s="867" t="s">
        <v>1102</v>
      </c>
    </row>
    <row r="201" spans="1:8">
      <c r="A201" s="867" t="s">
        <v>140</v>
      </c>
      <c r="B201" s="868">
        <v>707426</v>
      </c>
      <c r="C201" s="869" t="s">
        <v>198</v>
      </c>
      <c r="D201" s="868" t="s">
        <v>495</v>
      </c>
      <c r="E201" s="868">
        <v>1</v>
      </c>
      <c r="F201" s="868">
        <v>3822597336</v>
      </c>
      <c r="G201" s="867" t="s">
        <v>1353</v>
      </c>
      <c r="H201" s="867" t="s">
        <v>1101</v>
      </c>
    </row>
    <row r="202" spans="1:8">
      <c r="A202" s="867" t="s">
        <v>140</v>
      </c>
      <c r="B202" s="868">
        <v>707106</v>
      </c>
      <c r="C202" s="869" t="s">
        <v>203</v>
      </c>
      <c r="D202" s="868" t="s">
        <v>495</v>
      </c>
      <c r="E202" s="868">
        <v>1</v>
      </c>
      <c r="F202" s="868">
        <v>3822674051</v>
      </c>
      <c r="G202" s="867" t="s">
        <v>1398</v>
      </c>
      <c r="H202" s="867"/>
    </row>
    <row r="203" spans="1:8">
      <c r="A203" s="867" t="s">
        <v>140</v>
      </c>
      <c r="B203" s="868">
        <v>707468</v>
      </c>
      <c r="C203" s="869" t="s">
        <v>214</v>
      </c>
      <c r="D203" s="868" t="s">
        <v>776</v>
      </c>
      <c r="E203" s="868">
        <v>1</v>
      </c>
      <c r="F203" s="868">
        <v>3822121068</v>
      </c>
      <c r="G203" s="867" t="s">
        <v>1355</v>
      </c>
      <c r="H203" s="867" t="s">
        <v>1103</v>
      </c>
    </row>
    <row r="204" spans="1:8">
      <c r="A204" s="867" t="s">
        <v>140</v>
      </c>
      <c r="B204" s="868">
        <v>707305</v>
      </c>
      <c r="C204" s="869" t="s">
        <v>218</v>
      </c>
      <c r="D204" s="868" t="s">
        <v>776</v>
      </c>
      <c r="E204" s="868">
        <v>1</v>
      </c>
      <c r="F204" s="868">
        <v>3822712022</v>
      </c>
      <c r="G204" s="867" t="s">
        <v>1350</v>
      </c>
      <c r="H204" s="867" t="s">
        <v>1098</v>
      </c>
    </row>
    <row r="205" spans="1:8">
      <c r="A205" s="867" t="s">
        <v>140</v>
      </c>
      <c r="B205" s="868">
        <v>709703</v>
      </c>
      <c r="C205" s="869" t="s">
        <v>220</v>
      </c>
      <c r="D205" s="868" t="s">
        <v>776</v>
      </c>
      <c r="E205" s="868">
        <v>1</v>
      </c>
      <c r="F205" s="868">
        <v>3822658001</v>
      </c>
      <c r="G205" s="867" t="s">
        <v>1268</v>
      </c>
      <c r="H205" s="867" t="s">
        <v>1138</v>
      </c>
    </row>
    <row r="206" spans="1:8">
      <c r="A206" s="867" t="s">
        <v>140</v>
      </c>
      <c r="B206" s="868">
        <v>709639</v>
      </c>
      <c r="C206" s="869" t="s">
        <v>229</v>
      </c>
      <c r="D206" s="868" t="s">
        <v>495</v>
      </c>
      <c r="E206" s="868">
        <v>1</v>
      </c>
      <c r="F206" s="868">
        <v>3822174333</v>
      </c>
      <c r="G206" s="867" t="s">
        <v>1335</v>
      </c>
      <c r="H206" s="867" t="s">
        <v>1129</v>
      </c>
    </row>
    <row r="207" spans="1:8">
      <c r="A207" s="867" t="s">
        <v>140</v>
      </c>
      <c r="B207" s="868">
        <v>704882</v>
      </c>
      <c r="C207" s="869" t="s">
        <v>235</v>
      </c>
      <c r="D207" s="868" t="s">
        <v>495</v>
      </c>
      <c r="E207" s="868">
        <v>1</v>
      </c>
      <c r="F207" s="868">
        <v>3822515020</v>
      </c>
      <c r="G207" s="867" t="s">
        <v>1346</v>
      </c>
      <c r="H207" s="867" t="s">
        <v>1089</v>
      </c>
    </row>
    <row r="208" spans="1:8">
      <c r="A208" s="867" t="s">
        <v>140</v>
      </c>
      <c r="B208" s="868">
        <v>707290</v>
      </c>
      <c r="C208" s="869" t="s">
        <v>238</v>
      </c>
      <c r="D208" s="868" t="s">
        <v>495</v>
      </c>
      <c r="E208" s="868">
        <v>1</v>
      </c>
      <c r="F208" s="868">
        <v>3822538439</v>
      </c>
      <c r="G208" s="867" t="s">
        <v>1262</v>
      </c>
      <c r="H208" s="867" t="s">
        <v>1097</v>
      </c>
    </row>
    <row r="209" spans="1:8">
      <c r="A209" s="867" t="s">
        <v>140</v>
      </c>
      <c r="B209" s="868">
        <v>704898</v>
      </c>
      <c r="C209" s="869" t="s">
        <v>243</v>
      </c>
      <c r="D209" s="868" t="s">
        <v>495</v>
      </c>
      <c r="E209" s="868">
        <v>1</v>
      </c>
      <c r="F209" s="868">
        <v>3822332046</v>
      </c>
      <c r="G209" s="867" t="s">
        <v>1340</v>
      </c>
      <c r="H209" s="867" t="s">
        <v>1090</v>
      </c>
    </row>
    <row r="210" spans="1:8">
      <c r="A210" s="867" t="s">
        <v>140</v>
      </c>
      <c r="B210" s="868">
        <v>709542</v>
      </c>
      <c r="C210" s="869" t="s">
        <v>246</v>
      </c>
      <c r="D210" s="868" t="s">
        <v>495</v>
      </c>
      <c r="E210" s="868">
        <v>1</v>
      </c>
      <c r="F210" s="868">
        <v>3822432199</v>
      </c>
      <c r="G210" s="867" t="s">
        <v>1358</v>
      </c>
      <c r="H210" s="867" t="s">
        <v>1125</v>
      </c>
    </row>
    <row r="211" spans="1:8">
      <c r="A211" s="867" t="s">
        <v>140</v>
      </c>
      <c r="B211" s="868">
        <v>709528</v>
      </c>
      <c r="C211" s="869" t="s">
        <v>249</v>
      </c>
      <c r="D211" s="868" t="s">
        <v>776</v>
      </c>
      <c r="E211" s="868">
        <v>1</v>
      </c>
      <c r="F211" s="868">
        <v>3822566415</v>
      </c>
      <c r="G211" s="867" t="s">
        <v>1330</v>
      </c>
      <c r="H211" s="867" t="s">
        <v>1124</v>
      </c>
    </row>
    <row r="212" spans="1:8">
      <c r="A212" s="867" t="s">
        <v>140</v>
      </c>
      <c r="B212" s="868">
        <v>709700</v>
      </c>
      <c r="C212" s="869" t="s">
        <v>255</v>
      </c>
      <c r="D212" s="868" t="s">
        <v>776</v>
      </c>
      <c r="E212" s="868">
        <v>1</v>
      </c>
      <c r="F212" s="868">
        <v>3822476206</v>
      </c>
      <c r="G212" s="867" t="s">
        <v>1360</v>
      </c>
      <c r="H212" s="867" t="s">
        <v>1137</v>
      </c>
    </row>
    <row r="213" spans="1:8">
      <c r="A213" s="867" t="s">
        <v>140</v>
      </c>
      <c r="B213" s="868">
        <v>709698</v>
      </c>
      <c r="C213" s="869" t="s">
        <v>258</v>
      </c>
      <c r="D213" s="868" t="s">
        <v>495</v>
      </c>
      <c r="E213" s="868">
        <v>1</v>
      </c>
      <c r="F213" s="868">
        <v>3822482295</v>
      </c>
      <c r="G213" s="867" t="s">
        <v>1270</v>
      </c>
      <c r="H213" s="867" t="s">
        <v>1136</v>
      </c>
    </row>
    <row r="214" spans="1:8">
      <c r="A214" s="867" t="s">
        <v>140</v>
      </c>
      <c r="B214" s="868">
        <v>709515</v>
      </c>
      <c r="C214" s="869" t="s">
        <v>260</v>
      </c>
      <c r="D214" s="868" t="s">
        <v>495</v>
      </c>
      <c r="E214" s="868">
        <v>1</v>
      </c>
      <c r="F214" s="868">
        <v>3822526003</v>
      </c>
      <c r="G214" s="867" t="s">
        <v>1329</v>
      </c>
      <c r="H214" s="867" t="s">
        <v>1123</v>
      </c>
    </row>
    <row r="215" spans="1:8">
      <c r="A215" s="867" t="s">
        <v>140</v>
      </c>
      <c r="B215" s="868">
        <v>709694</v>
      </c>
      <c r="C215" s="869" t="s">
        <v>262</v>
      </c>
      <c r="D215" s="868" t="s">
        <v>495</v>
      </c>
      <c r="E215" s="868">
        <v>1</v>
      </c>
      <c r="F215" s="868">
        <v>3822493170</v>
      </c>
      <c r="G215" s="867" t="s">
        <v>1403</v>
      </c>
      <c r="H215" s="867" t="s">
        <v>1135</v>
      </c>
    </row>
    <row r="216" spans="1:8">
      <c r="A216" s="867" t="s">
        <v>140</v>
      </c>
      <c r="B216" s="868">
        <v>707246</v>
      </c>
      <c r="C216" s="869" t="s">
        <v>270</v>
      </c>
      <c r="D216" s="868" t="s">
        <v>776</v>
      </c>
      <c r="E216" s="868">
        <v>1</v>
      </c>
      <c r="F216" s="868">
        <v>3822384140</v>
      </c>
      <c r="G216" s="867" t="s">
        <v>1349</v>
      </c>
      <c r="H216" s="867" t="s">
        <v>1096</v>
      </c>
    </row>
    <row r="217" spans="1:8">
      <c r="A217" s="867" t="s">
        <v>140</v>
      </c>
      <c r="B217" s="868">
        <v>709487</v>
      </c>
      <c r="C217" s="869" t="s">
        <v>290</v>
      </c>
      <c r="D217" s="868" t="s">
        <v>776</v>
      </c>
      <c r="E217" s="868">
        <v>1</v>
      </c>
      <c r="F217" s="868">
        <v>3822328247</v>
      </c>
      <c r="G217" s="867" t="s">
        <v>1327</v>
      </c>
      <c r="H217" s="867"/>
    </row>
    <row r="218" spans="1:8">
      <c r="A218" s="867" t="s">
        <v>140</v>
      </c>
      <c r="B218" s="868">
        <v>709481</v>
      </c>
      <c r="C218" s="869" t="s">
        <v>292</v>
      </c>
      <c r="D218" s="868" t="s">
        <v>776</v>
      </c>
      <c r="E218" s="868">
        <v>1</v>
      </c>
      <c r="F218" s="868">
        <v>3822443146</v>
      </c>
      <c r="G218" s="867" t="s">
        <v>1326</v>
      </c>
      <c r="H218" s="867" t="s">
        <v>1122</v>
      </c>
    </row>
    <row r="219" spans="1:8">
      <c r="A219" s="867" t="s">
        <v>140</v>
      </c>
      <c r="B219" s="868">
        <v>707216</v>
      </c>
      <c r="C219" s="869" t="s">
        <v>322</v>
      </c>
      <c r="D219" s="868" t="s">
        <v>495</v>
      </c>
      <c r="E219" s="868">
        <v>1</v>
      </c>
      <c r="F219" s="868">
        <v>3822755173</v>
      </c>
      <c r="G219" s="867" t="s">
        <v>1400</v>
      </c>
      <c r="H219" s="867" t="s">
        <v>986</v>
      </c>
    </row>
    <row r="220" spans="1:8">
      <c r="A220" s="867" t="s">
        <v>140</v>
      </c>
      <c r="B220" s="868">
        <v>709687</v>
      </c>
      <c r="C220" s="869" t="s">
        <v>327</v>
      </c>
      <c r="D220" s="868" t="s">
        <v>495</v>
      </c>
      <c r="E220" s="868">
        <v>1</v>
      </c>
      <c r="F220" s="868">
        <v>3822638100</v>
      </c>
      <c r="G220" s="867" t="s">
        <v>1387</v>
      </c>
      <c r="H220" s="867" t="s">
        <v>1134</v>
      </c>
    </row>
    <row r="221" spans="1:8">
      <c r="A221" s="867" t="s">
        <v>140</v>
      </c>
      <c r="B221" s="868">
        <v>709632</v>
      </c>
      <c r="C221" s="869" t="s">
        <v>331</v>
      </c>
      <c r="D221" s="868" t="s">
        <v>495</v>
      </c>
      <c r="E221" s="868">
        <v>1</v>
      </c>
      <c r="F221" s="868">
        <v>3822423682</v>
      </c>
      <c r="G221" s="867" t="s">
        <v>1334</v>
      </c>
      <c r="H221" s="867" t="s">
        <v>1128</v>
      </c>
    </row>
    <row r="222" spans="1:8">
      <c r="A222" s="867" t="s">
        <v>140</v>
      </c>
      <c r="B222" s="868">
        <v>709420</v>
      </c>
      <c r="C222" s="869" t="s">
        <v>334</v>
      </c>
      <c r="D222" s="868" t="s">
        <v>776</v>
      </c>
      <c r="E222" s="868">
        <v>1</v>
      </c>
      <c r="F222" s="868">
        <v>3822423444</v>
      </c>
      <c r="G222" s="867" t="s">
        <v>1214</v>
      </c>
      <c r="H222" s="867" t="s">
        <v>914</v>
      </c>
    </row>
    <row r="223" spans="1:8">
      <c r="A223" s="867" t="s">
        <v>140</v>
      </c>
      <c r="B223" s="868">
        <v>709422</v>
      </c>
      <c r="C223" s="869" t="s">
        <v>336</v>
      </c>
      <c r="D223" s="868" t="s">
        <v>779</v>
      </c>
      <c r="E223" s="868">
        <v>1</v>
      </c>
      <c r="F223" s="868">
        <v>3822423444</v>
      </c>
      <c r="G223" s="867" t="s">
        <v>1214</v>
      </c>
      <c r="H223" s="867" t="s">
        <v>1118</v>
      </c>
    </row>
    <row r="224" spans="1:8">
      <c r="A224" s="867" t="s">
        <v>140</v>
      </c>
      <c r="B224" s="868">
        <v>709612</v>
      </c>
      <c r="C224" s="869" t="s">
        <v>339</v>
      </c>
      <c r="D224" s="868" t="s">
        <v>776</v>
      </c>
      <c r="E224" s="868">
        <v>1</v>
      </c>
      <c r="F224" s="868">
        <v>3822422633</v>
      </c>
      <c r="G224" s="867" t="s">
        <v>1333</v>
      </c>
      <c r="H224" s="867" t="s">
        <v>1127</v>
      </c>
    </row>
    <row r="225" spans="1:8">
      <c r="A225" s="867" t="s">
        <v>140</v>
      </c>
      <c r="B225" s="868">
        <v>709454</v>
      </c>
      <c r="C225" s="869" t="s">
        <v>342</v>
      </c>
      <c r="D225" s="868" t="s">
        <v>495</v>
      </c>
      <c r="E225" s="868">
        <v>1</v>
      </c>
      <c r="F225" s="868">
        <v>3822286121</v>
      </c>
      <c r="G225" s="867" t="s">
        <v>1325</v>
      </c>
      <c r="H225" s="867" t="s">
        <v>1121</v>
      </c>
    </row>
    <row r="226" spans="1:8">
      <c r="A226" s="867" t="s">
        <v>140</v>
      </c>
      <c r="B226" s="868">
        <v>704920</v>
      </c>
      <c r="C226" s="869" t="s">
        <v>343</v>
      </c>
      <c r="D226" s="868" t="s">
        <v>495</v>
      </c>
      <c r="E226" s="868">
        <v>1</v>
      </c>
      <c r="F226" s="868">
        <v>3822362103</v>
      </c>
      <c r="G226" s="867" t="s">
        <v>1348</v>
      </c>
      <c r="H226" s="867" t="s">
        <v>1092</v>
      </c>
    </row>
    <row r="227" spans="1:8">
      <c r="A227" s="867" t="s">
        <v>140</v>
      </c>
      <c r="B227" s="868">
        <v>707926</v>
      </c>
      <c r="C227" s="869" t="s">
        <v>348</v>
      </c>
      <c r="D227" s="868" t="s">
        <v>495</v>
      </c>
      <c r="E227" s="868">
        <v>1</v>
      </c>
      <c r="F227" s="868">
        <v>5363899271</v>
      </c>
      <c r="G227" s="867" t="s">
        <v>1271</v>
      </c>
      <c r="H227" s="867" t="s">
        <v>1115</v>
      </c>
    </row>
    <row r="228" spans="1:8">
      <c r="A228" s="867" t="s">
        <v>140</v>
      </c>
      <c r="B228" s="868">
        <v>708377</v>
      </c>
      <c r="C228" s="869" t="s">
        <v>349</v>
      </c>
      <c r="D228" s="868" t="s">
        <v>776</v>
      </c>
      <c r="E228" s="868">
        <v>1</v>
      </c>
      <c r="F228" s="868">
        <v>3822543015</v>
      </c>
      <c r="G228" s="867" t="s">
        <v>1357</v>
      </c>
      <c r="H228" s="867" t="s">
        <v>1116</v>
      </c>
    </row>
    <row r="229" spans="1:8" ht="17.25" customHeight="1">
      <c r="A229" s="867" t="s">
        <v>140</v>
      </c>
      <c r="B229" s="868">
        <v>709678</v>
      </c>
      <c r="C229" s="869" t="s">
        <v>355</v>
      </c>
      <c r="D229" s="868" t="s">
        <v>495</v>
      </c>
      <c r="E229" s="868">
        <v>1</v>
      </c>
      <c r="F229" s="868">
        <v>3822296014</v>
      </c>
      <c r="G229" s="867" t="s">
        <v>1864</v>
      </c>
      <c r="H229" s="867" t="s">
        <v>1133</v>
      </c>
    </row>
    <row r="230" spans="1:8">
      <c r="A230" s="867" t="s">
        <v>140</v>
      </c>
      <c r="B230" s="868">
        <v>709663</v>
      </c>
      <c r="C230" s="869" t="s">
        <v>363</v>
      </c>
      <c r="D230" s="868" t="s">
        <v>776</v>
      </c>
      <c r="E230" s="868">
        <v>1</v>
      </c>
      <c r="F230" s="868">
        <v>3822627023</v>
      </c>
      <c r="G230" s="867" t="s">
        <v>1273</v>
      </c>
      <c r="H230" s="867" t="s">
        <v>1132</v>
      </c>
    </row>
    <row r="231" spans="1:8">
      <c r="A231" s="867" t="s">
        <v>140</v>
      </c>
      <c r="B231" s="868">
        <v>760748</v>
      </c>
      <c r="C231" s="869" t="s">
        <v>372</v>
      </c>
      <c r="D231" s="868"/>
      <c r="E231" s="868">
        <v>1</v>
      </c>
      <c r="F231" s="868">
        <v>3822362004</v>
      </c>
      <c r="G231" s="867" t="s">
        <v>1216</v>
      </c>
      <c r="H231" s="867"/>
    </row>
    <row r="232" spans="1:8">
      <c r="A232" s="867" t="s">
        <v>140</v>
      </c>
      <c r="B232" s="868">
        <v>709659</v>
      </c>
      <c r="C232" s="869" t="s">
        <v>376</v>
      </c>
      <c r="D232" s="868" t="s">
        <v>776</v>
      </c>
      <c r="E232" s="868">
        <v>1</v>
      </c>
      <c r="F232" s="868">
        <v>3822722130</v>
      </c>
      <c r="G232" s="867" t="s">
        <v>1359</v>
      </c>
      <c r="H232" s="867" t="s">
        <v>1131</v>
      </c>
    </row>
    <row r="233" spans="1:8">
      <c r="A233" s="867" t="s">
        <v>140</v>
      </c>
      <c r="B233" s="868">
        <v>704911</v>
      </c>
      <c r="C233" s="869" t="s">
        <v>381</v>
      </c>
      <c r="D233" s="868" t="s">
        <v>495</v>
      </c>
      <c r="E233" s="868">
        <v>1</v>
      </c>
      <c r="F233" s="868">
        <v>3822344175</v>
      </c>
      <c r="G233" s="867" t="s">
        <v>1347</v>
      </c>
      <c r="H233" s="867" t="s">
        <v>1091</v>
      </c>
    </row>
    <row r="234" spans="1:8">
      <c r="A234" s="867" t="s">
        <v>140</v>
      </c>
      <c r="B234" s="868">
        <v>709443</v>
      </c>
      <c r="C234" s="869" t="s">
        <v>384</v>
      </c>
      <c r="D234" s="868" t="s">
        <v>776</v>
      </c>
      <c r="E234" s="868">
        <v>1</v>
      </c>
      <c r="F234" s="868">
        <v>3822423599</v>
      </c>
      <c r="G234" s="867" t="s">
        <v>1324</v>
      </c>
      <c r="H234" s="867" t="s">
        <v>1120</v>
      </c>
    </row>
    <row r="235" spans="1:8">
      <c r="A235" s="867" t="s">
        <v>140</v>
      </c>
      <c r="B235" s="868">
        <v>709428</v>
      </c>
      <c r="C235" s="869" t="s">
        <v>388</v>
      </c>
      <c r="D235" s="868" t="s">
        <v>495</v>
      </c>
      <c r="E235" s="868">
        <v>1</v>
      </c>
      <c r="F235" s="868">
        <v>3822482225</v>
      </c>
      <c r="G235" s="867" t="s">
        <v>1402</v>
      </c>
      <c r="H235" s="867" t="s">
        <v>1119</v>
      </c>
    </row>
    <row r="236" spans="1:8" ht="14.25">
      <c r="A236" s="1382" t="s">
        <v>1563</v>
      </c>
      <c r="B236" s="1382"/>
      <c r="C236" s="1382"/>
      <c r="D236" s="870"/>
      <c r="E236" s="870">
        <f>SUM(E193:E235)</f>
        <v>43</v>
      </c>
      <c r="F236" s="868"/>
      <c r="G236" s="867"/>
      <c r="H236" s="867"/>
    </row>
    <row r="237" spans="1:8">
      <c r="A237" s="867" t="s">
        <v>140</v>
      </c>
      <c r="B237" s="868">
        <v>758478</v>
      </c>
      <c r="C237" s="869" t="s">
        <v>149</v>
      </c>
      <c r="D237" s="868" t="s">
        <v>779</v>
      </c>
      <c r="E237" s="868">
        <v>1</v>
      </c>
      <c r="F237" s="868">
        <v>3822175555</v>
      </c>
      <c r="G237" s="867" t="s">
        <v>1233</v>
      </c>
      <c r="H237" s="867" t="s">
        <v>945</v>
      </c>
    </row>
    <row r="238" spans="1:8" ht="25.5">
      <c r="A238" s="867" t="s">
        <v>140</v>
      </c>
      <c r="B238" s="868">
        <v>341142</v>
      </c>
      <c r="C238" s="869" t="s">
        <v>172</v>
      </c>
      <c r="D238" s="868" t="s">
        <v>779</v>
      </c>
      <c r="E238" s="868">
        <v>1</v>
      </c>
      <c r="F238" s="868">
        <v>3822153555</v>
      </c>
      <c r="G238" s="867" t="s">
        <v>1378</v>
      </c>
      <c r="H238" s="867" t="s">
        <v>944</v>
      </c>
    </row>
    <row r="239" spans="1:8">
      <c r="A239" s="867" t="s">
        <v>140</v>
      </c>
      <c r="B239" s="868">
        <v>973040</v>
      </c>
      <c r="C239" s="869" t="s">
        <v>152</v>
      </c>
      <c r="D239" s="868" t="s">
        <v>779</v>
      </c>
      <c r="E239" s="868">
        <v>1</v>
      </c>
      <c r="F239" s="868">
        <v>3822154867</v>
      </c>
      <c r="G239" s="867" t="s">
        <v>1379</v>
      </c>
      <c r="H239" s="867" t="s">
        <v>946</v>
      </c>
    </row>
    <row r="240" spans="1:8">
      <c r="A240" s="867" t="s">
        <v>140</v>
      </c>
      <c r="B240" s="868">
        <v>751974</v>
      </c>
      <c r="C240" s="869" t="s">
        <v>161</v>
      </c>
      <c r="D240" s="868" t="s">
        <v>779</v>
      </c>
      <c r="E240" s="868">
        <v>1</v>
      </c>
      <c r="F240" s="868">
        <v>3822158735</v>
      </c>
      <c r="G240" s="867" t="s">
        <v>1234</v>
      </c>
      <c r="H240" s="867"/>
    </row>
    <row r="241" spans="1:8">
      <c r="A241" s="867" t="s">
        <v>140</v>
      </c>
      <c r="B241" s="868">
        <v>751937</v>
      </c>
      <c r="C241" s="869" t="s">
        <v>171</v>
      </c>
      <c r="D241" s="868" t="s">
        <v>779</v>
      </c>
      <c r="E241" s="868">
        <v>1</v>
      </c>
      <c r="F241" s="868">
        <v>3822158735</v>
      </c>
      <c r="G241" s="867" t="s">
        <v>1234</v>
      </c>
      <c r="H241" s="867"/>
    </row>
    <row r="242" spans="1:8">
      <c r="A242" s="867" t="s">
        <v>140</v>
      </c>
      <c r="B242" s="868">
        <v>971539</v>
      </c>
      <c r="C242" s="869" t="s">
        <v>162</v>
      </c>
      <c r="D242" s="868" t="s">
        <v>779</v>
      </c>
      <c r="E242" s="868">
        <v>1</v>
      </c>
      <c r="F242" s="868">
        <v>3822131070</v>
      </c>
      <c r="G242" s="867" t="s">
        <v>1865</v>
      </c>
      <c r="H242" s="867" t="s">
        <v>941</v>
      </c>
    </row>
    <row r="243" spans="1:8">
      <c r="A243" s="867" t="s">
        <v>140</v>
      </c>
      <c r="B243" s="868">
        <v>974958</v>
      </c>
      <c r="C243" s="869" t="s">
        <v>182</v>
      </c>
      <c r="D243" s="868" t="s">
        <v>779</v>
      </c>
      <c r="E243" s="868">
        <v>1</v>
      </c>
      <c r="F243" s="868">
        <v>3822155790</v>
      </c>
      <c r="G243" s="867" t="s">
        <v>1232</v>
      </c>
      <c r="H243" s="867" t="s">
        <v>943</v>
      </c>
    </row>
    <row r="244" spans="1:8">
      <c r="A244" s="867" t="s">
        <v>140</v>
      </c>
      <c r="B244" s="868">
        <v>190114</v>
      </c>
      <c r="C244" s="869" t="s">
        <v>236</v>
      </c>
      <c r="D244" s="868" t="s">
        <v>779</v>
      </c>
      <c r="E244" s="868">
        <v>1</v>
      </c>
      <c r="F244" s="868">
        <v>3822136795</v>
      </c>
      <c r="G244" s="867" t="s">
        <v>1225</v>
      </c>
      <c r="H244" s="867" t="s">
        <v>935</v>
      </c>
    </row>
    <row r="245" spans="1:8">
      <c r="A245" s="867" t="s">
        <v>140</v>
      </c>
      <c r="B245" s="868">
        <v>751124</v>
      </c>
      <c r="C245" s="869" t="s">
        <v>251</v>
      </c>
      <c r="D245" s="868" t="s">
        <v>779</v>
      </c>
      <c r="E245" s="868">
        <v>1</v>
      </c>
      <c r="F245" s="868">
        <v>3822175576</v>
      </c>
      <c r="G245" s="867" t="s">
        <v>1226</v>
      </c>
      <c r="H245" s="867" t="s">
        <v>936</v>
      </c>
    </row>
    <row r="246" spans="1:8">
      <c r="A246" s="867" t="s">
        <v>140</v>
      </c>
      <c r="B246" s="868">
        <v>964349</v>
      </c>
      <c r="C246" s="869" t="s">
        <v>293</v>
      </c>
      <c r="D246" s="868" t="s">
        <v>779</v>
      </c>
      <c r="E246" s="868">
        <v>1</v>
      </c>
      <c r="F246" s="868">
        <v>3822123258</v>
      </c>
      <c r="G246" s="867" t="s">
        <v>1229</v>
      </c>
      <c r="H246" s="867" t="s">
        <v>939</v>
      </c>
    </row>
    <row r="247" spans="1:8">
      <c r="A247" s="867" t="s">
        <v>140</v>
      </c>
      <c r="B247" s="868">
        <v>971540</v>
      </c>
      <c r="C247" s="869" t="s">
        <v>329</v>
      </c>
      <c r="D247" s="868" t="s">
        <v>779</v>
      </c>
      <c r="E247" s="868">
        <v>1</v>
      </c>
      <c r="F247" s="868">
        <v>3822158214</v>
      </c>
      <c r="G247" s="867" t="s">
        <v>1231</v>
      </c>
      <c r="H247" s="867" t="s">
        <v>942</v>
      </c>
    </row>
    <row r="248" spans="1:8">
      <c r="A248" s="867" t="s">
        <v>140</v>
      </c>
      <c r="B248" s="868">
        <v>964348</v>
      </c>
      <c r="C248" s="869" t="s">
        <v>340</v>
      </c>
      <c r="D248" s="868" t="s">
        <v>779</v>
      </c>
      <c r="E248" s="868">
        <v>1</v>
      </c>
      <c r="F248" s="868">
        <v>3822174319</v>
      </c>
      <c r="G248" s="867" t="s">
        <v>1228</v>
      </c>
      <c r="H248" s="867" t="s">
        <v>938</v>
      </c>
    </row>
    <row r="249" spans="1:8">
      <c r="A249" s="867" t="s">
        <v>140</v>
      </c>
      <c r="B249" s="868">
        <v>967283</v>
      </c>
      <c r="C249" s="869" t="s">
        <v>385</v>
      </c>
      <c r="D249" s="868" t="s">
        <v>779</v>
      </c>
      <c r="E249" s="868">
        <v>1</v>
      </c>
      <c r="F249" s="868">
        <v>3822151123</v>
      </c>
      <c r="G249" s="867" t="s">
        <v>1230</v>
      </c>
      <c r="H249" s="867" t="s">
        <v>940</v>
      </c>
    </row>
    <row r="250" spans="1:8">
      <c r="A250" s="867" t="s">
        <v>140</v>
      </c>
      <c r="B250" s="868">
        <v>965156</v>
      </c>
      <c r="C250" s="869" t="s">
        <v>159</v>
      </c>
      <c r="D250" s="868" t="s">
        <v>779</v>
      </c>
      <c r="E250" s="868">
        <v>1</v>
      </c>
      <c r="F250" s="868">
        <v>3822158046</v>
      </c>
      <c r="G250" s="867" t="s">
        <v>1211</v>
      </c>
      <c r="H250" s="867" t="s">
        <v>910</v>
      </c>
    </row>
    <row r="251" spans="1:8" ht="25.5">
      <c r="A251" s="867" t="s">
        <v>140</v>
      </c>
      <c r="B251" s="868">
        <v>190163</v>
      </c>
      <c r="C251" s="869" t="s">
        <v>163</v>
      </c>
      <c r="D251" s="868" t="s">
        <v>779</v>
      </c>
      <c r="E251" s="868">
        <v>1</v>
      </c>
      <c r="F251" s="868">
        <v>3822131220</v>
      </c>
      <c r="G251" s="867" t="s">
        <v>1212</v>
      </c>
      <c r="H251" s="867" t="s">
        <v>911</v>
      </c>
    </row>
    <row r="252" spans="1:8">
      <c r="A252" s="867" t="s">
        <v>140</v>
      </c>
      <c r="B252" s="868">
        <v>758630</v>
      </c>
      <c r="C252" s="869" t="s">
        <v>253</v>
      </c>
      <c r="D252" s="868"/>
      <c r="E252" s="868">
        <v>1</v>
      </c>
      <c r="F252" s="868">
        <v>3822120059</v>
      </c>
      <c r="G252" s="867" t="s">
        <v>1209</v>
      </c>
      <c r="H252" s="867"/>
    </row>
    <row r="253" spans="1:8" ht="25.5">
      <c r="A253" s="867" t="s">
        <v>140</v>
      </c>
      <c r="B253" s="868">
        <v>758631</v>
      </c>
      <c r="C253" s="869" t="s">
        <v>351</v>
      </c>
      <c r="D253" s="868"/>
      <c r="E253" s="868">
        <v>1</v>
      </c>
      <c r="F253" s="868">
        <v>3825020011</v>
      </c>
      <c r="G253" s="867" t="s">
        <v>1210</v>
      </c>
      <c r="H253" s="867"/>
    </row>
    <row r="254" spans="1:8">
      <c r="A254" s="867" t="s">
        <v>140</v>
      </c>
      <c r="B254" s="868">
        <v>751125</v>
      </c>
      <c r="C254" s="869" t="s">
        <v>148</v>
      </c>
      <c r="D254" s="868" t="s">
        <v>779</v>
      </c>
      <c r="E254" s="868">
        <v>1</v>
      </c>
      <c r="F254" s="868">
        <v>3822139443</v>
      </c>
      <c r="G254" s="867" t="s">
        <v>1222</v>
      </c>
      <c r="H254" s="867" t="s">
        <v>930</v>
      </c>
    </row>
    <row r="255" spans="1:8">
      <c r="A255" s="867" t="s">
        <v>140</v>
      </c>
      <c r="B255" s="868">
        <v>190126</v>
      </c>
      <c r="C255" s="869" t="s">
        <v>164</v>
      </c>
      <c r="D255" s="868" t="s">
        <v>779</v>
      </c>
      <c r="E255" s="868">
        <v>1</v>
      </c>
      <c r="F255" s="868">
        <v>3822131319</v>
      </c>
      <c r="G255" s="867" t="s">
        <v>1866</v>
      </c>
      <c r="H255" s="867" t="s">
        <v>929</v>
      </c>
    </row>
    <row r="256" spans="1:8">
      <c r="A256" s="867" t="s">
        <v>140</v>
      </c>
      <c r="B256" s="868">
        <v>190151</v>
      </c>
      <c r="C256" s="869" t="s">
        <v>206</v>
      </c>
      <c r="D256" s="868" t="s">
        <v>779</v>
      </c>
      <c r="E256" s="868">
        <v>1</v>
      </c>
      <c r="F256" s="868">
        <v>3822174120</v>
      </c>
      <c r="G256" s="867" t="s">
        <v>1224</v>
      </c>
      <c r="H256" s="867" t="s">
        <v>933</v>
      </c>
    </row>
    <row r="257" spans="1:8" ht="25.5">
      <c r="A257" s="867" t="s">
        <v>140</v>
      </c>
      <c r="B257" s="868">
        <v>963264</v>
      </c>
      <c r="C257" s="869" t="s">
        <v>241</v>
      </c>
      <c r="D257" s="868" t="s">
        <v>779</v>
      </c>
      <c r="E257" s="868">
        <v>1</v>
      </c>
      <c r="F257" s="868">
        <v>3822139510</v>
      </c>
      <c r="G257" s="867" t="s">
        <v>1223</v>
      </c>
      <c r="H257" s="867" t="s">
        <v>932</v>
      </c>
    </row>
    <row r="258" spans="1:8" ht="25.5">
      <c r="A258" s="867" t="s">
        <v>140</v>
      </c>
      <c r="B258" s="868">
        <v>251036</v>
      </c>
      <c r="C258" s="869" t="s">
        <v>287</v>
      </c>
      <c r="D258" s="868" t="s">
        <v>779</v>
      </c>
      <c r="E258" s="868">
        <v>1</v>
      </c>
      <c r="F258" s="868">
        <v>3822131006</v>
      </c>
      <c r="G258" s="867" t="s">
        <v>1867</v>
      </c>
      <c r="H258" s="867" t="s">
        <v>931</v>
      </c>
    </row>
    <row r="259" spans="1:8" ht="25.5">
      <c r="A259" s="867" t="s">
        <v>140</v>
      </c>
      <c r="B259" s="868">
        <v>822935</v>
      </c>
      <c r="C259" s="869" t="s">
        <v>358</v>
      </c>
      <c r="D259" s="868" t="s">
        <v>779</v>
      </c>
      <c r="E259" s="868">
        <v>1</v>
      </c>
      <c r="F259" s="868">
        <v>3822130017</v>
      </c>
      <c r="G259" s="867" t="s">
        <v>1218</v>
      </c>
      <c r="H259" s="867" t="s">
        <v>920</v>
      </c>
    </row>
    <row r="260" spans="1:8" ht="25.5">
      <c r="A260" s="867" t="s">
        <v>140</v>
      </c>
      <c r="B260" s="868">
        <v>747998</v>
      </c>
      <c r="C260" s="869" t="s">
        <v>166</v>
      </c>
      <c r="D260" s="868" t="s">
        <v>779</v>
      </c>
      <c r="E260" s="868">
        <v>1</v>
      </c>
      <c r="F260" s="868">
        <v>3822160169</v>
      </c>
      <c r="G260" s="867" t="s">
        <v>1236</v>
      </c>
      <c r="H260" s="867" t="s">
        <v>949</v>
      </c>
    </row>
    <row r="261" spans="1:8" ht="25.5">
      <c r="A261" s="867" t="s">
        <v>140</v>
      </c>
      <c r="B261" s="868">
        <v>747640</v>
      </c>
      <c r="C261" s="869" t="s">
        <v>167</v>
      </c>
      <c r="D261" s="868" t="s">
        <v>779</v>
      </c>
      <c r="E261" s="868">
        <v>1</v>
      </c>
      <c r="F261" s="868">
        <v>3822156603</v>
      </c>
      <c r="G261" s="867" t="s">
        <v>1236</v>
      </c>
      <c r="H261" s="867" t="s">
        <v>948</v>
      </c>
    </row>
    <row r="262" spans="1:8" ht="25.5">
      <c r="A262" s="867" t="s">
        <v>140</v>
      </c>
      <c r="B262" s="868">
        <v>99955809</v>
      </c>
      <c r="C262" s="869" t="s">
        <v>296</v>
      </c>
      <c r="D262" s="868"/>
      <c r="E262" s="868">
        <v>1</v>
      </c>
      <c r="F262" s="868">
        <v>5453828232</v>
      </c>
      <c r="G262" s="867" t="s">
        <v>1363</v>
      </c>
      <c r="H262" s="867" t="s">
        <v>1196</v>
      </c>
    </row>
    <row r="263" spans="1:8" ht="25.5">
      <c r="A263" s="867" t="s">
        <v>140</v>
      </c>
      <c r="B263" s="868">
        <v>99954687</v>
      </c>
      <c r="C263" s="869" t="s">
        <v>299</v>
      </c>
      <c r="D263" s="868"/>
      <c r="E263" s="868">
        <v>1</v>
      </c>
      <c r="F263" s="868">
        <v>3822151013</v>
      </c>
      <c r="G263" s="867" t="s">
        <v>1405</v>
      </c>
      <c r="H263" s="867"/>
    </row>
    <row r="264" spans="1:8" ht="25.5">
      <c r="A264" s="867" t="s">
        <v>140</v>
      </c>
      <c r="B264" s="868">
        <v>99958540</v>
      </c>
      <c r="C264" s="869" t="s">
        <v>300</v>
      </c>
      <c r="D264" s="868"/>
      <c r="E264" s="868">
        <v>1</v>
      </c>
      <c r="F264" s="868">
        <v>3822143444</v>
      </c>
      <c r="G264" s="867" t="s">
        <v>1406</v>
      </c>
      <c r="H264" s="867" t="s">
        <v>1197</v>
      </c>
    </row>
    <row r="265" spans="1:8">
      <c r="A265" s="867" t="s">
        <v>140</v>
      </c>
      <c r="B265" s="868">
        <v>99955141</v>
      </c>
      <c r="C265" s="869" t="s">
        <v>301</v>
      </c>
      <c r="D265" s="868"/>
      <c r="E265" s="868">
        <v>1</v>
      </c>
      <c r="F265" s="868">
        <v>3822160555</v>
      </c>
      <c r="G265" s="867" t="s">
        <v>1362</v>
      </c>
      <c r="H265" s="867" t="s">
        <v>1193</v>
      </c>
    </row>
    <row r="266" spans="1:8">
      <c r="A266" s="867" t="s">
        <v>140</v>
      </c>
      <c r="B266" s="868">
        <v>99945700</v>
      </c>
      <c r="C266" s="869" t="s">
        <v>303</v>
      </c>
      <c r="D266" s="868"/>
      <c r="E266" s="868">
        <v>1</v>
      </c>
      <c r="F266" s="868">
        <v>3822160555</v>
      </c>
      <c r="G266" s="867" t="s">
        <v>1362</v>
      </c>
      <c r="H266" s="867" t="s">
        <v>1195</v>
      </c>
    </row>
    <row r="267" spans="1:8" ht="25.5">
      <c r="A267" s="867" t="s">
        <v>140</v>
      </c>
      <c r="B267" s="868">
        <v>99955139</v>
      </c>
      <c r="C267" s="869" t="s">
        <v>304</v>
      </c>
      <c r="D267" s="868"/>
      <c r="E267" s="868">
        <v>1</v>
      </c>
      <c r="F267" s="868">
        <v>3822160555</v>
      </c>
      <c r="G267" s="867" t="s">
        <v>1362</v>
      </c>
      <c r="H267" s="867" t="s">
        <v>1195</v>
      </c>
    </row>
    <row r="268" spans="1:8">
      <c r="A268" s="867" t="s">
        <v>140</v>
      </c>
      <c r="B268" s="868">
        <v>99958884</v>
      </c>
      <c r="C268" s="869" t="s">
        <v>308</v>
      </c>
      <c r="D268" s="868"/>
      <c r="E268" s="868">
        <v>1</v>
      </c>
      <c r="F268" s="868">
        <v>3822135422</v>
      </c>
      <c r="G268" s="867" t="s">
        <v>1367</v>
      </c>
      <c r="H268" s="867"/>
    </row>
    <row r="269" spans="1:8">
      <c r="A269" s="867" t="s">
        <v>140</v>
      </c>
      <c r="B269" s="868">
        <v>99958914</v>
      </c>
      <c r="C269" s="869" t="s">
        <v>309</v>
      </c>
      <c r="D269" s="868"/>
      <c r="E269" s="868">
        <v>1</v>
      </c>
      <c r="F269" s="868">
        <v>3822142200</v>
      </c>
      <c r="G269" s="867" t="s">
        <v>1368</v>
      </c>
      <c r="H269" s="867"/>
    </row>
    <row r="270" spans="1:8">
      <c r="A270" s="867" t="s">
        <v>140</v>
      </c>
      <c r="B270" s="868">
        <v>99958589</v>
      </c>
      <c r="C270" s="869" t="s">
        <v>310</v>
      </c>
      <c r="D270" s="868"/>
      <c r="E270" s="868">
        <v>1</v>
      </c>
      <c r="F270" s="868">
        <v>3822143366</v>
      </c>
      <c r="G270" s="867" t="s">
        <v>1365</v>
      </c>
      <c r="H270" s="867" t="s">
        <v>1198</v>
      </c>
    </row>
    <row r="271" spans="1:8">
      <c r="A271" s="867" t="s">
        <v>140</v>
      </c>
      <c r="B271" s="868">
        <v>99943485</v>
      </c>
      <c r="C271" s="869" t="s">
        <v>311</v>
      </c>
      <c r="D271" s="868"/>
      <c r="E271" s="868">
        <v>1</v>
      </c>
      <c r="F271" s="868">
        <v>3822152424</v>
      </c>
      <c r="G271" s="867" t="s">
        <v>1204</v>
      </c>
      <c r="H271" s="867" t="s">
        <v>1192</v>
      </c>
    </row>
    <row r="272" spans="1:8">
      <c r="A272" s="867" t="s">
        <v>140</v>
      </c>
      <c r="B272" s="868">
        <v>99948484</v>
      </c>
      <c r="C272" s="869" t="s">
        <v>312</v>
      </c>
      <c r="D272" s="868"/>
      <c r="E272" s="868">
        <v>1</v>
      </c>
      <c r="F272" s="868">
        <v>3822154224</v>
      </c>
      <c r="G272" s="867" t="s">
        <v>1205</v>
      </c>
      <c r="H272" s="867" t="s">
        <v>1194</v>
      </c>
    </row>
    <row r="273" spans="1:8">
      <c r="A273" s="867" t="s">
        <v>140</v>
      </c>
      <c r="B273" s="868">
        <v>99958483</v>
      </c>
      <c r="C273" s="869" t="s">
        <v>315</v>
      </c>
      <c r="D273" s="868"/>
      <c r="E273" s="868">
        <v>1</v>
      </c>
      <c r="F273" s="868">
        <v>3822120505</v>
      </c>
      <c r="G273" s="867" t="s">
        <v>1364</v>
      </c>
      <c r="H273" s="867"/>
    </row>
    <row r="274" spans="1:8">
      <c r="A274" s="867" t="s">
        <v>140</v>
      </c>
      <c r="B274" s="868">
        <v>99958834</v>
      </c>
      <c r="C274" s="869" t="s">
        <v>316</v>
      </c>
      <c r="D274" s="868"/>
      <c r="E274" s="868">
        <v>1</v>
      </c>
      <c r="F274" s="868">
        <v>3822010044</v>
      </c>
      <c r="G274" s="867" t="s">
        <v>1366</v>
      </c>
      <c r="H274" s="867" t="s">
        <v>1199</v>
      </c>
    </row>
    <row r="275" spans="1:8" ht="14.25">
      <c r="A275" s="867"/>
      <c r="B275" s="1382" t="s">
        <v>1565</v>
      </c>
      <c r="C275" s="1382"/>
      <c r="D275" s="870"/>
      <c r="E275" s="870">
        <f>SUM(E239:E274)</f>
        <v>36</v>
      </c>
      <c r="F275" s="868"/>
      <c r="G275" s="867"/>
      <c r="H275" s="867"/>
    </row>
    <row r="276" spans="1:8" ht="25.5">
      <c r="A276" s="867" t="s">
        <v>140</v>
      </c>
      <c r="B276" s="868">
        <v>751126</v>
      </c>
      <c r="C276" s="869" t="s">
        <v>333</v>
      </c>
      <c r="D276" s="868" t="s">
        <v>776</v>
      </c>
      <c r="E276" s="868">
        <v>1</v>
      </c>
      <c r="F276" s="868">
        <v>3822422094</v>
      </c>
      <c r="G276" s="867" t="s">
        <v>1227</v>
      </c>
      <c r="H276" s="867" t="s">
        <v>937</v>
      </c>
    </row>
    <row r="277" spans="1:8" ht="25.5">
      <c r="A277" s="867" t="s">
        <v>140</v>
      </c>
      <c r="B277" s="868">
        <v>751659</v>
      </c>
      <c r="C277" s="869" t="s">
        <v>175</v>
      </c>
      <c r="D277" s="868" t="s">
        <v>776</v>
      </c>
      <c r="E277" s="868">
        <v>1</v>
      </c>
      <c r="F277" s="868">
        <v>3822252007</v>
      </c>
      <c r="G277" s="867" t="s">
        <v>1221</v>
      </c>
      <c r="H277" s="867" t="s">
        <v>928</v>
      </c>
    </row>
    <row r="278" spans="1:8">
      <c r="A278" s="867" t="s">
        <v>140</v>
      </c>
      <c r="B278" s="868">
        <v>751658</v>
      </c>
      <c r="C278" s="869" t="s">
        <v>239</v>
      </c>
      <c r="D278" s="868" t="s">
        <v>776</v>
      </c>
      <c r="E278" s="868">
        <v>1</v>
      </c>
      <c r="F278" s="868">
        <v>3822538003</v>
      </c>
      <c r="G278" s="867" t="s">
        <v>1377</v>
      </c>
      <c r="H278" s="867" t="s">
        <v>927</v>
      </c>
    </row>
    <row r="279" spans="1:8">
      <c r="A279" s="867" t="s">
        <v>140</v>
      </c>
      <c r="B279" s="868">
        <v>751657</v>
      </c>
      <c r="C279" s="869" t="s">
        <v>244</v>
      </c>
      <c r="D279" s="868" t="s">
        <v>776</v>
      </c>
      <c r="E279" s="868">
        <v>1</v>
      </c>
      <c r="F279" s="868">
        <v>3822432079</v>
      </c>
      <c r="G279" s="867" t="s">
        <v>1376</v>
      </c>
      <c r="H279" s="867" t="s">
        <v>926</v>
      </c>
    </row>
    <row r="280" spans="1:8">
      <c r="A280" s="867" t="s">
        <v>140</v>
      </c>
      <c r="B280" s="868">
        <v>751656</v>
      </c>
      <c r="C280" s="869" t="s">
        <v>346</v>
      </c>
      <c r="D280" s="868" t="s">
        <v>495</v>
      </c>
      <c r="E280" s="868">
        <v>1</v>
      </c>
      <c r="F280" s="868">
        <v>3822443005</v>
      </c>
      <c r="G280" s="867" t="s">
        <v>1220</v>
      </c>
      <c r="H280" s="867" t="s">
        <v>925</v>
      </c>
    </row>
    <row r="281" spans="1:8">
      <c r="A281" s="867" t="s">
        <v>140</v>
      </c>
      <c r="B281" s="868">
        <v>751655</v>
      </c>
      <c r="C281" s="869" t="s">
        <v>353</v>
      </c>
      <c r="D281" s="868" t="s">
        <v>776</v>
      </c>
      <c r="E281" s="868">
        <v>1</v>
      </c>
      <c r="F281" s="868">
        <v>3822296156</v>
      </c>
      <c r="G281" s="867" t="s">
        <v>1375</v>
      </c>
      <c r="H281" s="867" t="s">
        <v>924</v>
      </c>
    </row>
    <row r="282" spans="1:8">
      <c r="A282" s="867" t="s">
        <v>140</v>
      </c>
      <c r="B282" s="868">
        <v>751654</v>
      </c>
      <c r="C282" s="869" t="s">
        <v>370</v>
      </c>
      <c r="D282" s="868" t="s">
        <v>776</v>
      </c>
      <c r="E282" s="868">
        <v>1</v>
      </c>
      <c r="F282" s="868">
        <v>3822362004</v>
      </c>
      <c r="G282" s="867" t="s">
        <v>1374</v>
      </c>
      <c r="H282" s="867" t="s">
        <v>923</v>
      </c>
    </row>
    <row r="283" spans="1:8">
      <c r="A283" s="867" t="s">
        <v>140</v>
      </c>
      <c r="B283" s="868">
        <v>751653</v>
      </c>
      <c r="C283" s="869" t="s">
        <v>379</v>
      </c>
      <c r="D283" s="868" t="s">
        <v>495</v>
      </c>
      <c r="E283" s="868">
        <v>1</v>
      </c>
      <c r="F283" s="868">
        <v>3822332451</v>
      </c>
      <c r="G283" s="867" t="s">
        <v>1219</v>
      </c>
      <c r="H283" s="867" t="s">
        <v>922</v>
      </c>
    </row>
    <row r="284" spans="1:8">
      <c r="A284" s="867" t="s">
        <v>140</v>
      </c>
      <c r="B284" s="868">
        <v>751651</v>
      </c>
      <c r="C284" s="869" t="s">
        <v>382</v>
      </c>
      <c r="D284" s="868" t="s">
        <v>776</v>
      </c>
      <c r="E284" s="868">
        <v>1</v>
      </c>
      <c r="F284" s="868">
        <v>3822344017</v>
      </c>
      <c r="G284" s="867" t="s">
        <v>1373</v>
      </c>
      <c r="H284" s="867" t="s">
        <v>921</v>
      </c>
    </row>
    <row r="285" spans="1:8" ht="14.25">
      <c r="A285" s="1382" t="s">
        <v>1564</v>
      </c>
      <c r="B285" s="1382"/>
      <c r="C285" s="1382"/>
      <c r="D285" s="870"/>
      <c r="E285" s="870">
        <f>SUM(E276:E284)</f>
        <v>9</v>
      </c>
      <c r="F285" s="868"/>
      <c r="G285" s="867"/>
      <c r="H285" s="867"/>
    </row>
    <row r="286" spans="1:8" ht="25.5">
      <c r="A286" s="867" t="s">
        <v>15</v>
      </c>
      <c r="B286" s="868">
        <v>749899</v>
      </c>
      <c r="C286" s="869" t="s">
        <v>474</v>
      </c>
      <c r="D286" s="868" t="s">
        <v>495</v>
      </c>
      <c r="E286" s="868">
        <v>1</v>
      </c>
      <c r="F286" s="868">
        <v>3823312712</v>
      </c>
      <c r="G286" s="867" t="s">
        <v>1407</v>
      </c>
      <c r="H286" s="867" t="s">
        <v>775</v>
      </c>
    </row>
    <row r="287" spans="1:8">
      <c r="A287" s="867" t="s">
        <v>15</v>
      </c>
      <c r="B287" s="868">
        <v>251073</v>
      </c>
      <c r="C287" s="869" t="s">
        <v>475</v>
      </c>
      <c r="D287" s="868" t="s">
        <v>776</v>
      </c>
      <c r="E287" s="868">
        <v>1</v>
      </c>
      <c r="F287" s="868">
        <v>3823312403</v>
      </c>
      <c r="G287" s="867" t="s">
        <v>1409</v>
      </c>
      <c r="H287" s="867" t="s">
        <v>778</v>
      </c>
    </row>
    <row r="288" spans="1:8">
      <c r="A288" s="867" t="s">
        <v>15</v>
      </c>
      <c r="B288" s="868">
        <v>221087</v>
      </c>
      <c r="C288" s="869" t="s">
        <v>476</v>
      </c>
      <c r="D288" s="868" t="s">
        <v>779</v>
      </c>
      <c r="E288" s="868">
        <v>1</v>
      </c>
      <c r="F288" s="868">
        <v>3823312404</v>
      </c>
      <c r="G288" s="867" t="s">
        <v>1411</v>
      </c>
      <c r="H288" s="867" t="s">
        <v>781</v>
      </c>
    </row>
    <row r="289" spans="1:8" ht="14.25">
      <c r="A289" s="1382" t="s">
        <v>1632</v>
      </c>
      <c r="B289" s="1382"/>
      <c r="C289" s="1382"/>
      <c r="D289" s="870"/>
      <c r="E289" s="870">
        <f>SUM(E286:E288)</f>
        <v>3</v>
      </c>
      <c r="F289" s="868"/>
      <c r="G289" s="867"/>
      <c r="H289" s="867"/>
    </row>
    <row r="290" spans="1:8">
      <c r="A290" s="867" t="s">
        <v>15</v>
      </c>
      <c r="B290" s="868">
        <v>973665</v>
      </c>
      <c r="C290" s="869" t="s">
        <v>453</v>
      </c>
      <c r="D290" s="868" t="s">
        <v>776</v>
      </c>
      <c r="E290" s="868">
        <v>1</v>
      </c>
      <c r="F290" s="868">
        <v>3823312028</v>
      </c>
      <c r="G290" s="867" t="s">
        <v>1412</v>
      </c>
      <c r="H290" s="867" t="s">
        <v>782</v>
      </c>
    </row>
    <row r="291" spans="1:8" ht="14.25">
      <c r="A291" s="1382" t="s">
        <v>1633</v>
      </c>
      <c r="B291" s="1382"/>
      <c r="C291" s="1382"/>
      <c r="D291" s="870"/>
      <c r="E291" s="870">
        <v>1</v>
      </c>
      <c r="F291" s="868"/>
      <c r="G291" s="867"/>
      <c r="H291" s="867"/>
    </row>
    <row r="292" spans="1:8">
      <c r="A292" s="867" t="s">
        <v>15</v>
      </c>
      <c r="B292" s="868">
        <v>726182</v>
      </c>
      <c r="C292" s="869" t="s">
        <v>18</v>
      </c>
      <c r="D292" s="868" t="s">
        <v>495</v>
      </c>
      <c r="E292" s="868">
        <v>1</v>
      </c>
      <c r="F292" s="868">
        <v>3823312008</v>
      </c>
      <c r="G292" s="867" t="s">
        <v>1415</v>
      </c>
      <c r="H292" s="867" t="s">
        <v>788</v>
      </c>
    </row>
    <row r="293" spans="1:8" ht="14.25">
      <c r="A293" s="1382" t="s">
        <v>1566</v>
      </c>
      <c r="B293" s="1382"/>
      <c r="C293" s="1382"/>
      <c r="D293" s="870"/>
      <c r="E293" s="870">
        <f>SUM(E292)</f>
        <v>1</v>
      </c>
      <c r="F293" s="868"/>
      <c r="G293" s="867"/>
      <c r="H293" s="867"/>
    </row>
    <row r="294" spans="1:8">
      <c r="A294" s="867" t="s">
        <v>15</v>
      </c>
      <c r="B294" s="868">
        <v>720546</v>
      </c>
      <c r="C294" s="869" t="s">
        <v>21</v>
      </c>
      <c r="D294" s="868" t="s">
        <v>783</v>
      </c>
      <c r="E294" s="868">
        <v>1</v>
      </c>
      <c r="F294" s="868">
        <v>3823394077</v>
      </c>
      <c r="G294" s="867" t="s">
        <v>1418</v>
      </c>
      <c r="H294" s="867" t="s">
        <v>785</v>
      </c>
    </row>
    <row r="295" spans="1:8">
      <c r="A295" s="867" t="s">
        <v>15</v>
      </c>
      <c r="B295" s="868">
        <v>721062</v>
      </c>
      <c r="C295" s="869" t="s">
        <v>23</v>
      </c>
      <c r="D295" s="868" t="s">
        <v>783</v>
      </c>
      <c r="E295" s="868">
        <v>1</v>
      </c>
      <c r="F295" s="868">
        <v>3823356091</v>
      </c>
      <c r="G295" s="867" t="s">
        <v>1414</v>
      </c>
      <c r="H295" s="867" t="s">
        <v>787</v>
      </c>
    </row>
    <row r="296" spans="1:8">
      <c r="A296" s="867" t="s">
        <v>15</v>
      </c>
      <c r="B296" s="868">
        <v>721014</v>
      </c>
      <c r="C296" s="869" t="s">
        <v>25</v>
      </c>
      <c r="D296" s="868" t="s">
        <v>783</v>
      </c>
      <c r="E296" s="868">
        <v>1</v>
      </c>
      <c r="F296" s="868">
        <v>3823367075</v>
      </c>
      <c r="G296" s="867" t="s">
        <v>1206</v>
      </c>
      <c r="H296" s="867" t="s">
        <v>786</v>
      </c>
    </row>
    <row r="297" spans="1:8">
      <c r="A297" s="867" t="s">
        <v>15</v>
      </c>
      <c r="B297" s="868">
        <v>714342</v>
      </c>
      <c r="C297" s="869" t="s">
        <v>27</v>
      </c>
      <c r="D297" s="868" t="s">
        <v>783</v>
      </c>
      <c r="E297" s="868">
        <v>1</v>
      </c>
      <c r="F297" s="868">
        <v>3823345008</v>
      </c>
      <c r="G297" s="867" t="s">
        <v>1413</v>
      </c>
      <c r="H297" s="867" t="s">
        <v>784</v>
      </c>
    </row>
    <row r="298" spans="1:8" ht="14.25">
      <c r="A298" s="1382" t="s">
        <v>1567</v>
      </c>
      <c r="B298" s="1382"/>
      <c r="C298" s="1382"/>
      <c r="D298" s="870"/>
      <c r="E298" s="870">
        <f>SUM(E294:E297)</f>
        <v>4</v>
      </c>
      <c r="F298" s="868"/>
      <c r="G298" s="867"/>
      <c r="H298" s="867"/>
    </row>
    <row r="299" spans="1:8">
      <c r="A299" s="867" t="s">
        <v>15</v>
      </c>
      <c r="B299" s="868">
        <v>976499</v>
      </c>
      <c r="C299" s="869" t="s">
        <v>20</v>
      </c>
      <c r="D299" s="868" t="s">
        <v>779</v>
      </c>
      <c r="E299" s="868">
        <v>1</v>
      </c>
      <c r="F299" s="868">
        <v>3823312051</v>
      </c>
      <c r="G299" s="867" t="s">
        <v>1416</v>
      </c>
      <c r="H299" s="867" t="s">
        <v>792</v>
      </c>
    </row>
    <row r="300" spans="1:8">
      <c r="A300" s="867" t="s">
        <v>15</v>
      </c>
      <c r="B300" s="868">
        <v>743944</v>
      </c>
      <c r="C300" s="869" t="s">
        <v>19</v>
      </c>
      <c r="D300" s="868" t="s">
        <v>776</v>
      </c>
      <c r="E300" s="868">
        <v>1</v>
      </c>
      <c r="F300" s="868">
        <v>3823312050</v>
      </c>
      <c r="G300" s="867" t="s">
        <v>1408</v>
      </c>
      <c r="H300" s="867" t="s">
        <v>777</v>
      </c>
    </row>
    <row r="301" spans="1:8" ht="14.25">
      <c r="A301" s="1382" t="s">
        <v>1588</v>
      </c>
      <c r="B301" s="1382"/>
      <c r="C301" s="1382"/>
      <c r="D301" s="870"/>
      <c r="E301" s="870">
        <f>SUM(E299:E300)</f>
        <v>2</v>
      </c>
      <c r="F301" s="868"/>
      <c r="G301" s="867"/>
      <c r="H301" s="867"/>
    </row>
    <row r="302" spans="1:8">
      <c r="A302" s="867" t="s">
        <v>15</v>
      </c>
      <c r="B302" s="868">
        <v>720502</v>
      </c>
      <c r="C302" s="869" t="s">
        <v>22</v>
      </c>
      <c r="D302" s="868" t="s">
        <v>495</v>
      </c>
      <c r="E302" s="868">
        <v>1</v>
      </c>
      <c r="F302" s="868">
        <v>3823394077</v>
      </c>
      <c r="G302" s="867" t="s">
        <v>1418</v>
      </c>
      <c r="H302" s="867" t="s">
        <v>789</v>
      </c>
    </row>
    <row r="303" spans="1:8">
      <c r="A303" s="867" t="s">
        <v>15</v>
      </c>
      <c r="B303" s="868">
        <v>721037</v>
      </c>
      <c r="C303" s="869" t="s">
        <v>24</v>
      </c>
      <c r="D303" s="868" t="s">
        <v>776</v>
      </c>
      <c r="E303" s="868">
        <v>1</v>
      </c>
      <c r="F303" s="868">
        <v>3823356091</v>
      </c>
      <c r="G303" s="867" t="s">
        <v>1414</v>
      </c>
      <c r="H303" s="867" t="s">
        <v>791</v>
      </c>
    </row>
    <row r="304" spans="1:8">
      <c r="A304" s="867" t="s">
        <v>15</v>
      </c>
      <c r="B304" s="868">
        <v>721001</v>
      </c>
      <c r="C304" s="869" t="s">
        <v>26</v>
      </c>
      <c r="D304" s="868" t="s">
        <v>495</v>
      </c>
      <c r="E304" s="868">
        <v>1</v>
      </c>
      <c r="F304" s="868">
        <v>3823367075</v>
      </c>
      <c r="G304" s="867" t="s">
        <v>1206</v>
      </c>
      <c r="H304" s="867" t="s">
        <v>790</v>
      </c>
    </row>
    <row r="305" spans="1:8" ht="14.25">
      <c r="A305" s="1382" t="s">
        <v>1589</v>
      </c>
      <c r="B305" s="1382"/>
      <c r="C305" s="1382"/>
      <c r="D305" s="870"/>
      <c r="E305" s="870">
        <f>SUM(E302:E304)</f>
        <v>3</v>
      </c>
      <c r="F305" s="868"/>
      <c r="G305" s="867"/>
      <c r="H305" s="867"/>
    </row>
    <row r="306" spans="1:8">
      <c r="A306" s="867" t="s">
        <v>15</v>
      </c>
      <c r="B306" s="868">
        <v>760043</v>
      </c>
      <c r="C306" s="869" t="s">
        <v>16</v>
      </c>
      <c r="D306" s="868"/>
      <c r="E306" s="868">
        <v>1</v>
      </c>
      <c r="F306" s="868"/>
      <c r="G306" s="867" t="s">
        <v>1417</v>
      </c>
      <c r="H306" s="867"/>
    </row>
    <row r="307" spans="1:8">
      <c r="A307" s="867" t="s">
        <v>15</v>
      </c>
      <c r="B307" s="868">
        <v>325121</v>
      </c>
      <c r="C307" s="869" t="s">
        <v>17</v>
      </c>
      <c r="D307" s="868" t="s">
        <v>779</v>
      </c>
      <c r="E307" s="868">
        <v>1</v>
      </c>
      <c r="F307" s="868">
        <v>3823312112</v>
      </c>
      <c r="G307" s="867" t="s">
        <v>1410</v>
      </c>
      <c r="H307" s="867" t="s">
        <v>780</v>
      </c>
    </row>
    <row r="308" spans="1:8" ht="14.25">
      <c r="A308" s="1382" t="s">
        <v>1590</v>
      </c>
      <c r="B308" s="1382"/>
      <c r="C308" s="1382"/>
      <c r="D308" s="870"/>
      <c r="E308" s="870">
        <f>SUM(E306:E307)</f>
        <v>2</v>
      </c>
      <c r="F308" s="868"/>
      <c r="G308" s="867"/>
      <c r="H308" s="867"/>
    </row>
    <row r="309" spans="1:8">
      <c r="A309" s="867" t="s">
        <v>28</v>
      </c>
      <c r="B309" s="868">
        <v>290522</v>
      </c>
      <c r="C309" s="869" t="s">
        <v>475</v>
      </c>
      <c r="D309" s="868" t="s">
        <v>495</v>
      </c>
      <c r="E309" s="868">
        <v>1</v>
      </c>
      <c r="F309" s="868">
        <v>3824114159</v>
      </c>
      <c r="G309" s="867" t="s">
        <v>1420</v>
      </c>
      <c r="H309" s="867" t="s">
        <v>796</v>
      </c>
    </row>
    <row r="310" spans="1:8">
      <c r="A310" s="867" t="s">
        <v>28</v>
      </c>
      <c r="B310" s="868">
        <v>230957</v>
      </c>
      <c r="C310" s="869" t="s">
        <v>476</v>
      </c>
      <c r="D310" s="868" t="s">
        <v>779</v>
      </c>
      <c r="E310" s="868">
        <v>1</v>
      </c>
      <c r="F310" s="868">
        <v>3824114411</v>
      </c>
      <c r="G310" s="867" t="s">
        <v>1420</v>
      </c>
      <c r="H310" s="867" t="s">
        <v>798</v>
      </c>
    </row>
    <row r="311" spans="1:8">
      <c r="A311" s="867" t="s">
        <v>28</v>
      </c>
      <c r="B311" s="868">
        <v>971459</v>
      </c>
      <c r="C311" s="869" t="s">
        <v>477</v>
      </c>
      <c r="D311" s="868" t="s">
        <v>495</v>
      </c>
      <c r="E311" s="868">
        <v>1</v>
      </c>
      <c r="F311" s="868">
        <v>3824114246</v>
      </c>
      <c r="G311" s="867" t="s">
        <v>1419</v>
      </c>
      <c r="H311" s="867" t="s">
        <v>793</v>
      </c>
    </row>
    <row r="312" spans="1:8" ht="14.25">
      <c r="A312" s="1382" t="s">
        <v>1591</v>
      </c>
      <c r="B312" s="1382"/>
      <c r="C312" s="1382"/>
      <c r="D312" s="870"/>
      <c r="E312" s="870">
        <f>SUM(E309:E311)</f>
        <v>3</v>
      </c>
      <c r="F312" s="868"/>
      <c r="G312" s="867"/>
      <c r="H312" s="867"/>
    </row>
    <row r="313" spans="1:8">
      <c r="A313" s="867" t="s">
        <v>28</v>
      </c>
      <c r="B313" s="868">
        <v>964846</v>
      </c>
      <c r="C313" s="869" t="s">
        <v>454</v>
      </c>
      <c r="D313" s="868" t="s">
        <v>495</v>
      </c>
      <c r="E313" s="868">
        <v>1</v>
      </c>
      <c r="F313" s="868">
        <v>3824115224</v>
      </c>
      <c r="G313" s="867" t="s">
        <v>1422</v>
      </c>
      <c r="H313" s="867" t="s">
        <v>800</v>
      </c>
    </row>
    <row r="314" spans="1:8" ht="14.25">
      <c r="A314" s="1382" t="s">
        <v>1592</v>
      </c>
      <c r="B314" s="1382"/>
      <c r="C314" s="1382"/>
      <c r="D314" s="870"/>
      <c r="E314" s="870">
        <f>SUM(E313)</f>
        <v>1</v>
      </c>
      <c r="F314" s="868"/>
      <c r="G314" s="867"/>
      <c r="H314" s="867"/>
    </row>
    <row r="315" spans="1:8">
      <c r="A315" s="867" t="s">
        <v>28</v>
      </c>
      <c r="B315" s="868">
        <v>725728</v>
      </c>
      <c r="C315" s="869" t="s">
        <v>29</v>
      </c>
      <c r="D315" s="868" t="s">
        <v>783</v>
      </c>
      <c r="E315" s="868">
        <v>1</v>
      </c>
      <c r="F315" s="868">
        <v>3824213159</v>
      </c>
      <c r="G315" s="867" t="s">
        <v>1423</v>
      </c>
      <c r="H315" s="867" t="s">
        <v>801</v>
      </c>
    </row>
    <row r="316" spans="1:8">
      <c r="A316" s="867" t="s">
        <v>28</v>
      </c>
      <c r="B316" s="868">
        <v>725733</v>
      </c>
      <c r="C316" s="869" t="s">
        <v>34</v>
      </c>
      <c r="D316" s="868" t="s">
        <v>783</v>
      </c>
      <c r="E316" s="868">
        <v>1</v>
      </c>
      <c r="F316" s="868">
        <v>3824193041</v>
      </c>
      <c r="G316" s="867" t="s">
        <v>1424</v>
      </c>
      <c r="H316" s="867"/>
    </row>
    <row r="317" spans="1:8">
      <c r="A317" s="867" t="s">
        <v>28</v>
      </c>
      <c r="B317" s="868">
        <v>726026</v>
      </c>
      <c r="C317" s="869" t="s">
        <v>36</v>
      </c>
      <c r="D317" s="868" t="s">
        <v>779</v>
      </c>
      <c r="E317" s="868">
        <v>1</v>
      </c>
      <c r="F317" s="868">
        <v>3824114039</v>
      </c>
      <c r="G317" s="867" t="s">
        <v>1868</v>
      </c>
      <c r="H317" s="867" t="s">
        <v>829</v>
      </c>
    </row>
    <row r="318" spans="1:8">
      <c r="A318" s="867" t="s">
        <v>28</v>
      </c>
      <c r="B318" s="868">
        <v>725740</v>
      </c>
      <c r="C318" s="869" t="s">
        <v>38</v>
      </c>
      <c r="D318" s="868" t="s">
        <v>783</v>
      </c>
      <c r="E318" s="868">
        <v>1</v>
      </c>
      <c r="F318" s="868">
        <v>3824142068</v>
      </c>
      <c r="G318" s="867" t="s">
        <v>1425</v>
      </c>
      <c r="H318" s="867" t="s">
        <v>802</v>
      </c>
    </row>
    <row r="319" spans="1:8">
      <c r="A319" s="867" t="s">
        <v>28</v>
      </c>
      <c r="B319" s="868">
        <v>726020</v>
      </c>
      <c r="C319" s="869" t="s">
        <v>41</v>
      </c>
      <c r="D319" s="868" t="s">
        <v>783</v>
      </c>
      <c r="E319" s="868">
        <v>1</v>
      </c>
      <c r="F319" s="868">
        <v>3824154498</v>
      </c>
      <c r="G319" s="867" t="s">
        <v>1450</v>
      </c>
      <c r="H319" s="867" t="s">
        <v>828</v>
      </c>
    </row>
    <row r="320" spans="1:8">
      <c r="A320" s="867" t="s">
        <v>28</v>
      </c>
      <c r="B320" s="868">
        <v>745110</v>
      </c>
      <c r="C320" s="869" t="s">
        <v>43</v>
      </c>
      <c r="D320" s="868" t="s">
        <v>783</v>
      </c>
      <c r="E320" s="868">
        <v>1</v>
      </c>
      <c r="F320" s="868">
        <v>3824176441</v>
      </c>
      <c r="G320" s="867" t="s">
        <v>1453</v>
      </c>
      <c r="H320" s="867" t="s">
        <v>833</v>
      </c>
    </row>
    <row r="321" spans="1:8">
      <c r="A321" s="867" t="s">
        <v>28</v>
      </c>
      <c r="B321" s="868">
        <v>726029</v>
      </c>
      <c r="C321" s="869" t="s">
        <v>46</v>
      </c>
      <c r="D321" s="868" t="s">
        <v>776</v>
      </c>
      <c r="E321" s="868">
        <v>1</v>
      </c>
      <c r="F321" s="868">
        <v>3824114027</v>
      </c>
      <c r="G321" s="867" t="s">
        <v>1451</v>
      </c>
      <c r="H321" s="867" t="s">
        <v>830</v>
      </c>
    </row>
    <row r="322" spans="1:8">
      <c r="A322" s="867" t="s">
        <v>28</v>
      </c>
      <c r="B322" s="868">
        <v>725754</v>
      </c>
      <c r="C322" s="869" t="s">
        <v>52</v>
      </c>
      <c r="D322" s="868" t="s">
        <v>783</v>
      </c>
      <c r="E322" s="868">
        <v>1</v>
      </c>
      <c r="F322" s="868">
        <v>3824193049</v>
      </c>
      <c r="G322" s="867" t="s">
        <v>1426</v>
      </c>
      <c r="H322" s="867" t="s">
        <v>803</v>
      </c>
    </row>
    <row r="323" spans="1:8">
      <c r="A323" s="867" t="s">
        <v>28</v>
      </c>
      <c r="B323" s="868">
        <v>725755</v>
      </c>
      <c r="C323" s="869" t="s">
        <v>56</v>
      </c>
      <c r="D323" s="868" t="s">
        <v>783</v>
      </c>
      <c r="E323" s="868">
        <v>1</v>
      </c>
      <c r="F323" s="868">
        <v>3824115049</v>
      </c>
      <c r="G323" s="867" t="s">
        <v>1427</v>
      </c>
      <c r="H323" s="867" t="s">
        <v>804</v>
      </c>
    </row>
    <row r="324" spans="1:8">
      <c r="A324" s="867" t="s">
        <v>28</v>
      </c>
      <c r="B324" s="868">
        <v>725757</v>
      </c>
      <c r="C324" s="869" t="s">
        <v>57</v>
      </c>
      <c r="D324" s="868" t="s">
        <v>783</v>
      </c>
      <c r="E324" s="868">
        <v>1</v>
      </c>
      <c r="F324" s="868">
        <v>3824238006</v>
      </c>
      <c r="G324" s="867" t="s">
        <v>1869</v>
      </c>
      <c r="H324" s="867" t="s">
        <v>805</v>
      </c>
    </row>
    <row r="325" spans="1:8">
      <c r="A325" s="867" t="s">
        <v>28</v>
      </c>
      <c r="B325" s="868">
        <v>725762</v>
      </c>
      <c r="C325" s="869" t="s">
        <v>58</v>
      </c>
      <c r="D325" s="868" t="s">
        <v>783</v>
      </c>
      <c r="E325" s="868">
        <v>1</v>
      </c>
      <c r="F325" s="868">
        <v>3824193081</v>
      </c>
      <c r="G325" s="867" t="s">
        <v>1428</v>
      </c>
      <c r="H325" s="867" t="s">
        <v>806</v>
      </c>
    </row>
    <row r="326" spans="1:8">
      <c r="A326" s="867" t="s">
        <v>28</v>
      </c>
      <c r="B326" s="868">
        <v>725765</v>
      </c>
      <c r="C326" s="869" t="s">
        <v>61</v>
      </c>
      <c r="D326" s="868" t="s">
        <v>783</v>
      </c>
      <c r="E326" s="868">
        <v>1</v>
      </c>
      <c r="F326" s="868">
        <v>3824165143</v>
      </c>
      <c r="G326" s="867" t="s">
        <v>1429</v>
      </c>
      <c r="H326" s="867" t="s">
        <v>807</v>
      </c>
    </row>
    <row r="327" spans="1:8">
      <c r="A327" s="867" t="s">
        <v>28</v>
      </c>
      <c r="B327" s="868">
        <v>725774</v>
      </c>
      <c r="C327" s="869" t="s">
        <v>63</v>
      </c>
      <c r="D327" s="868" t="s">
        <v>783</v>
      </c>
      <c r="E327" s="868">
        <v>1</v>
      </c>
      <c r="F327" s="868">
        <v>3824245201</v>
      </c>
      <c r="G327" s="867" t="s">
        <v>1430</v>
      </c>
      <c r="H327" s="867" t="s">
        <v>808</v>
      </c>
    </row>
    <row r="328" spans="1:8">
      <c r="A328" s="867" t="s">
        <v>28</v>
      </c>
      <c r="B328" s="868">
        <v>725780</v>
      </c>
      <c r="C328" s="869" t="s">
        <v>64</v>
      </c>
      <c r="D328" s="868" t="s">
        <v>783</v>
      </c>
      <c r="E328" s="868">
        <v>1</v>
      </c>
      <c r="F328" s="868">
        <v>3824193095</v>
      </c>
      <c r="G328" s="867" t="s">
        <v>1431</v>
      </c>
      <c r="H328" s="867" t="s">
        <v>809</v>
      </c>
    </row>
    <row r="329" spans="1:8">
      <c r="A329" s="867" t="s">
        <v>28</v>
      </c>
      <c r="B329" s="868">
        <v>726015</v>
      </c>
      <c r="C329" s="869" t="s">
        <v>65</v>
      </c>
      <c r="D329" s="868" t="s">
        <v>776</v>
      </c>
      <c r="E329" s="868">
        <v>1</v>
      </c>
      <c r="F329" s="868">
        <v>3824262201</v>
      </c>
      <c r="G329" s="867" t="s">
        <v>1449</v>
      </c>
      <c r="H329" s="867"/>
    </row>
    <row r="330" spans="1:8">
      <c r="A330" s="867" t="s">
        <v>28</v>
      </c>
      <c r="B330" s="868">
        <v>725786</v>
      </c>
      <c r="C330" s="869" t="s">
        <v>68</v>
      </c>
      <c r="D330" s="868" t="s">
        <v>783</v>
      </c>
      <c r="E330" s="868">
        <v>1</v>
      </c>
      <c r="F330" s="868">
        <v>3824114671</v>
      </c>
      <c r="G330" s="867" t="s">
        <v>1432</v>
      </c>
      <c r="H330" s="867" t="s">
        <v>810</v>
      </c>
    </row>
    <row r="331" spans="1:8">
      <c r="A331" s="867" t="s">
        <v>28</v>
      </c>
      <c r="B331" s="868">
        <v>725790</v>
      </c>
      <c r="C331" s="869" t="s">
        <v>69</v>
      </c>
      <c r="D331" s="868" t="s">
        <v>783</v>
      </c>
      <c r="E331" s="868">
        <v>1</v>
      </c>
      <c r="F331" s="868">
        <v>5073991342</v>
      </c>
      <c r="G331" s="867" t="s">
        <v>1433</v>
      </c>
      <c r="H331" s="867" t="s">
        <v>811</v>
      </c>
    </row>
    <row r="332" spans="1:8">
      <c r="A332" s="867" t="s">
        <v>28</v>
      </c>
      <c r="B332" s="868">
        <v>725798</v>
      </c>
      <c r="C332" s="869" t="s">
        <v>72</v>
      </c>
      <c r="D332" s="868" t="s">
        <v>783</v>
      </c>
      <c r="E332" s="868">
        <v>1</v>
      </c>
      <c r="F332" s="868">
        <v>3824115297</v>
      </c>
      <c r="G332" s="867" t="s">
        <v>1434</v>
      </c>
      <c r="H332" s="867" t="s">
        <v>812</v>
      </c>
    </row>
    <row r="333" spans="1:8">
      <c r="A333" s="867" t="s">
        <v>28</v>
      </c>
      <c r="B333" s="868">
        <v>726010</v>
      </c>
      <c r="C333" s="869" t="s">
        <v>73</v>
      </c>
      <c r="D333" s="868" t="s">
        <v>783</v>
      </c>
      <c r="E333" s="868">
        <v>1</v>
      </c>
      <c r="F333" s="868">
        <v>3824176361</v>
      </c>
      <c r="G333" s="867" t="s">
        <v>1448</v>
      </c>
      <c r="H333" s="867" t="s">
        <v>827</v>
      </c>
    </row>
    <row r="334" spans="1:8">
      <c r="A334" s="867" t="s">
        <v>28</v>
      </c>
      <c r="B334" s="868">
        <v>726033</v>
      </c>
      <c r="C334" s="869" t="s">
        <v>75</v>
      </c>
      <c r="D334" s="868" t="s">
        <v>783</v>
      </c>
      <c r="E334" s="868">
        <v>1</v>
      </c>
      <c r="F334" s="868">
        <v>3824245005</v>
      </c>
      <c r="G334" s="867" t="s">
        <v>1870</v>
      </c>
      <c r="H334" s="867" t="s">
        <v>832</v>
      </c>
    </row>
    <row r="335" spans="1:8">
      <c r="A335" s="867" t="s">
        <v>28</v>
      </c>
      <c r="B335" s="868">
        <v>725805</v>
      </c>
      <c r="C335" s="869" t="s">
        <v>77</v>
      </c>
      <c r="D335" s="868" t="s">
        <v>783</v>
      </c>
      <c r="E335" s="868">
        <v>1</v>
      </c>
      <c r="F335" s="868">
        <v>3824165234</v>
      </c>
      <c r="G335" s="867" t="s">
        <v>1435</v>
      </c>
      <c r="H335" s="867" t="s">
        <v>813</v>
      </c>
    </row>
    <row r="336" spans="1:8">
      <c r="A336" s="867" t="s">
        <v>28</v>
      </c>
      <c r="B336" s="868">
        <v>726006</v>
      </c>
      <c r="C336" s="869" t="s">
        <v>78</v>
      </c>
      <c r="D336" s="868" t="s">
        <v>495</v>
      </c>
      <c r="E336" s="868">
        <v>1</v>
      </c>
      <c r="F336" s="868">
        <v>3824142104</v>
      </c>
      <c r="G336" s="867" t="s">
        <v>1447</v>
      </c>
      <c r="H336" s="867" t="s">
        <v>826</v>
      </c>
    </row>
    <row r="337" spans="1:8">
      <c r="A337" s="867" t="s">
        <v>28</v>
      </c>
      <c r="B337" s="868">
        <v>726004</v>
      </c>
      <c r="C337" s="869" t="s">
        <v>80</v>
      </c>
      <c r="D337" s="868" t="s">
        <v>783</v>
      </c>
      <c r="E337" s="868">
        <v>1</v>
      </c>
      <c r="F337" s="868">
        <v>3824165110</v>
      </c>
      <c r="G337" s="867" t="s">
        <v>1446</v>
      </c>
      <c r="H337" s="867" t="s">
        <v>825</v>
      </c>
    </row>
    <row r="338" spans="1:8">
      <c r="A338" s="867" t="s">
        <v>28</v>
      </c>
      <c r="B338" s="868">
        <v>725995</v>
      </c>
      <c r="C338" s="869" t="s">
        <v>82</v>
      </c>
      <c r="D338" s="868" t="s">
        <v>783</v>
      </c>
      <c r="E338" s="868">
        <v>1</v>
      </c>
      <c r="F338" s="868">
        <v>3824154205</v>
      </c>
      <c r="G338" s="867" t="s">
        <v>1445</v>
      </c>
      <c r="H338" s="867" t="s">
        <v>824</v>
      </c>
    </row>
    <row r="339" spans="1:8" ht="14.25">
      <c r="A339" s="867"/>
      <c r="B339" s="1382" t="s">
        <v>1593</v>
      </c>
      <c r="C339" s="1382"/>
      <c r="D339" s="870"/>
      <c r="E339" s="870">
        <f>SUM(E315:E338)</f>
        <v>24</v>
      </c>
      <c r="F339" s="868"/>
      <c r="G339" s="867"/>
      <c r="H339" s="867"/>
    </row>
    <row r="340" spans="1:8">
      <c r="A340" s="867" t="s">
        <v>28</v>
      </c>
      <c r="B340" s="868">
        <v>725993</v>
      </c>
      <c r="C340" s="869" t="s">
        <v>31</v>
      </c>
      <c r="D340" s="868" t="s">
        <v>783</v>
      </c>
      <c r="E340" s="868">
        <v>1</v>
      </c>
      <c r="F340" s="868">
        <v>3824238191</v>
      </c>
      <c r="G340" s="867" t="s">
        <v>1444</v>
      </c>
      <c r="H340" s="867" t="s">
        <v>823</v>
      </c>
    </row>
    <row r="341" spans="1:8">
      <c r="A341" s="867" t="s">
        <v>28</v>
      </c>
      <c r="B341" s="868">
        <v>725808</v>
      </c>
      <c r="C341" s="869" t="s">
        <v>33</v>
      </c>
      <c r="D341" s="868" t="s">
        <v>783</v>
      </c>
      <c r="E341" s="868">
        <v>1</v>
      </c>
      <c r="F341" s="868">
        <v>3824262076</v>
      </c>
      <c r="G341" s="867" t="s">
        <v>1436</v>
      </c>
      <c r="H341" s="867" t="s">
        <v>814</v>
      </c>
    </row>
    <row r="342" spans="1:8">
      <c r="A342" s="867" t="s">
        <v>28</v>
      </c>
      <c r="B342" s="868">
        <v>725811</v>
      </c>
      <c r="C342" s="869" t="s">
        <v>35</v>
      </c>
      <c r="D342" s="868" t="s">
        <v>783</v>
      </c>
      <c r="E342" s="868">
        <v>1</v>
      </c>
      <c r="F342" s="868">
        <v>3824176387</v>
      </c>
      <c r="G342" s="867" t="s">
        <v>1437</v>
      </c>
      <c r="H342" s="867" t="s">
        <v>815</v>
      </c>
    </row>
    <row r="343" spans="1:8">
      <c r="A343" s="867" t="s">
        <v>28</v>
      </c>
      <c r="B343" s="868">
        <v>725991</v>
      </c>
      <c r="C343" s="869" t="s">
        <v>39</v>
      </c>
      <c r="D343" s="868" t="s">
        <v>783</v>
      </c>
      <c r="E343" s="868">
        <v>1</v>
      </c>
      <c r="F343" s="868">
        <v>3824154004</v>
      </c>
      <c r="G343" s="867" t="s">
        <v>1443</v>
      </c>
      <c r="H343" s="867" t="s">
        <v>822</v>
      </c>
    </row>
    <row r="344" spans="1:8">
      <c r="A344" s="867" t="s">
        <v>28</v>
      </c>
      <c r="B344" s="868">
        <v>725988</v>
      </c>
      <c r="C344" s="869" t="s">
        <v>50</v>
      </c>
      <c r="D344" s="868" t="s">
        <v>779</v>
      </c>
      <c r="E344" s="868">
        <v>1</v>
      </c>
      <c r="F344" s="868">
        <v>3824186005</v>
      </c>
      <c r="G344" s="867" t="s">
        <v>1454</v>
      </c>
      <c r="H344" s="867" t="s">
        <v>821</v>
      </c>
    </row>
    <row r="345" spans="1:8">
      <c r="A345" s="867" t="s">
        <v>28</v>
      </c>
      <c r="B345" s="868">
        <v>725816</v>
      </c>
      <c r="C345" s="869" t="s">
        <v>53</v>
      </c>
      <c r="D345" s="868" t="s">
        <v>783</v>
      </c>
      <c r="E345" s="868">
        <v>1</v>
      </c>
      <c r="F345" s="868">
        <v>3824245107</v>
      </c>
      <c r="G345" s="867" t="s">
        <v>1438</v>
      </c>
      <c r="H345" s="867" t="s">
        <v>816</v>
      </c>
    </row>
    <row r="346" spans="1:8">
      <c r="A346" s="867" t="s">
        <v>28</v>
      </c>
      <c r="B346" s="868">
        <v>726031</v>
      </c>
      <c r="C346" s="869" t="s">
        <v>54</v>
      </c>
      <c r="D346" s="868" t="s">
        <v>776</v>
      </c>
      <c r="E346" s="868">
        <v>1</v>
      </c>
      <c r="F346" s="868">
        <v>3824227099</v>
      </c>
      <c r="G346" s="867" t="s">
        <v>1452</v>
      </c>
      <c r="H346" s="867" t="s">
        <v>831</v>
      </c>
    </row>
    <row r="347" spans="1:8">
      <c r="A347" s="867" t="s">
        <v>28</v>
      </c>
      <c r="B347" s="868">
        <v>725985</v>
      </c>
      <c r="C347" s="869" t="s">
        <v>59</v>
      </c>
      <c r="D347" s="868" t="s">
        <v>783</v>
      </c>
      <c r="E347" s="868">
        <v>1</v>
      </c>
      <c r="F347" s="868">
        <v>3824176329</v>
      </c>
      <c r="G347" s="867" t="s">
        <v>1442</v>
      </c>
      <c r="H347" s="867" t="s">
        <v>820</v>
      </c>
    </row>
    <row r="348" spans="1:8">
      <c r="A348" s="867" t="s">
        <v>28</v>
      </c>
      <c r="B348" s="868">
        <v>725822</v>
      </c>
      <c r="C348" s="869" t="s">
        <v>62</v>
      </c>
      <c r="D348" s="868" t="s">
        <v>783</v>
      </c>
      <c r="E348" s="868">
        <v>1</v>
      </c>
      <c r="F348" s="868">
        <v>3824154353</v>
      </c>
      <c r="G348" s="867" t="s">
        <v>1439</v>
      </c>
      <c r="H348" s="867" t="s">
        <v>817</v>
      </c>
    </row>
    <row r="349" spans="1:8">
      <c r="A349" s="867" t="s">
        <v>28</v>
      </c>
      <c r="B349" s="868">
        <v>725826</v>
      </c>
      <c r="C349" s="869" t="s">
        <v>67</v>
      </c>
      <c r="D349" s="868" t="s">
        <v>783</v>
      </c>
      <c r="E349" s="868">
        <v>1</v>
      </c>
      <c r="F349" s="868">
        <v>3824176353</v>
      </c>
      <c r="G349" s="867" t="s">
        <v>1440</v>
      </c>
      <c r="H349" s="867" t="s">
        <v>818</v>
      </c>
    </row>
    <row r="350" spans="1:8">
      <c r="A350" s="867" t="s">
        <v>28</v>
      </c>
      <c r="B350" s="868">
        <v>725983</v>
      </c>
      <c r="C350" s="869" t="s">
        <v>70</v>
      </c>
      <c r="D350" s="868" t="s">
        <v>783</v>
      </c>
      <c r="E350" s="868">
        <v>1</v>
      </c>
      <c r="F350" s="868">
        <v>3824213030</v>
      </c>
      <c r="G350" s="867" t="s">
        <v>1441</v>
      </c>
      <c r="H350" s="867" t="s">
        <v>819</v>
      </c>
    </row>
    <row r="351" spans="1:8" ht="14.25">
      <c r="A351" s="1382" t="s">
        <v>1594</v>
      </c>
      <c r="B351" s="1382"/>
      <c r="C351" s="1382"/>
      <c r="D351" s="870"/>
      <c r="E351" s="870">
        <f>SUM(E340:E350)</f>
        <v>11</v>
      </c>
      <c r="F351" s="868"/>
      <c r="G351" s="867"/>
      <c r="H351" s="867"/>
    </row>
    <row r="352" spans="1:8">
      <c r="A352" s="867" t="s">
        <v>28</v>
      </c>
      <c r="B352" s="868">
        <v>747651</v>
      </c>
      <c r="C352" s="869" t="s">
        <v>30</v>
      </c>
      <c r="D352" s="868" t="s">
        <v>779</v>
      </c>
      <c r="E352" s="868">
        <v>1</v>
      </c>
      <c r="F352" s="868">
        <v>3824114410</v>
      </c>
      <c r="G352" s="867" t="s">
        <v>1457</v>
      </c>
      <c r="H352" s="867" t="s">
        <v>848</v>
      </c>
    </row>
    <row r="353" spans="1:8">
      <c r="A353" s="867" t="s">
        <v>28</v>
      </c>
      <c r="B353" s="868">
        <v>726022</v>
      </c>
      <c r="C353" s="869" t="s">
        <v>37</v>
      </c>
      <c r="D353" s="868" t="s">
        <v>779</v>
      </c>
      <c r="E353" s="868">
        <v>1</v>
      </c>
      <c r="F353" s="868">
        <v>3824114039</v>
      </c>
      <c r="G353" s="867" t="s">
        <v>1871</v>
      </c>
      <c r="H353" s="867" t="s">
        <v>844</v>
      </c>
    </row>
    <row r="354" spans="1:8">
      <c r="A354" s="867" t="s">
        <v>28</v>
      </c>
      <c r="B354" s="868">
        <v>726016</v>
      </c>
      <c r="C354" s="869" t="s">
        <v>42</v>
      </c>
      <c r="D354" s="868" t="s">
        <v>495</v>
      </c>
      <c r="E354" s="868">
        <v>1</v>
      </c>
      <c r="F354" s="868">
        <v>3824154498</v>
      </c>
      <c r="G354" s="867" t="s">
        <v>1450</v>
      </c>
      <c r="H354" s="867" t="s">
        <v>843</v>
      </c>
    </row>
    <row r="355" spans="1:8">
      <c r="A355" s="867" t="s">
        <v>28</v>
      </c>
      <c r="B355" s="868">
        <v>726027</v>
      </c>
      <c r="C355" s="869" t="s">
        <v>47</v>
      </c>
      <c r="D355" s="868" t="s">
        <v>776</v>
      </c>
      <c r="E355" s="868">
        <v>1</v>
      </c>
      <c r="F355" s="868">
        <v>3824114137</v>
      </c>
      <c r="G355" s="867" t="s">
        <v>1872</v>
      </c>
      <c r="H355" s="867" t="s">
        <v>795</v>
      </c>
    </row>
    <row r="356" spans="1:8">
      <c r="A356" s="867" t="s">
        <v>28</v>
      </c>
      <c r="B356" s="868">
        <v>726028</v>
      </c>
      <c r="C356" s="869" t="s">
        <v>48</v>
      </c>
      <c r="D356" s="868" t="s">
        <v>776</v>
      </c>
      <c r="E356" s="868">
        <v>1</v>
      </c>
      <c r="F356" s="868">
        <v>3824114027</v>
      </c>
      <c r="G356" s="867" t="s">
        <v>1451</v>
      </c>
      <c r="H356" s="867" t="s">
        <v>845</v>
      </c>
    </row>
    <row r="357" spans="1:8">
      <c r="A357" s="867" t="s">
        <v>28</v>
      </c>
      <c r="B357" s="868">
        <v>726012</v>
      </c>
      <c r="C357" s="869" t="s">
        <v>66</v>
      </c>
      <c r="D357" s="868" t="s">
        <v>776</v>
      </c>
      <c r="E357" s="868">
        <v>1</v>
      </c>
      <c r="F357" s="868">
        <v>3824262201</v>
      </c>
      <c r="G357" s="867" t="s">
        <v>1456</v>
      </c>
      <c r="H357" s="867"/>
    </row>
    <row r="358" spans="1:8">
      <c r="A358" s="867" t="s">
        <v>28</v>
      </c>
      <c r="B358" s="868">
        <v>726008</v>
      </c>
      <c r="C358" s="869" t="s">
        <v>74</v>
      </c>
      <c r="D358" s="868" t="s">
        <v>776</v>
      </c>
      <c r="E358" s="868">
        <v>1</v>
      </c>
      <c r="F358" s="868">
        <v>3824176361</v>
      </c>
      <c r="G358" s="867" t="s">
        <v>1448</v>
      </c>
      <c r="H358" s="867" t="s">
        <v>842</v>
      </c>
    </row>
    <row r="359" spans="1:8">
      <c r="A359" s="867" t="s">
        <v>28</v>
      </c>
      <c r="B359" s="868">
        <v>726032</v>
      </c>
      <c r="C359" s="869" t="s">
        <v>76</v>
      </c>
      <c r="D359" s="868" t="s">
        <v>776</v>
      </c>
      <c r="E359" s="868">
        <v>1</v>
      </c>
      <c r="F359" s="868">
        <v>3824245005</v>
      </c>
      <c r="G359" s="867" t="s">
        <v>1873</v>
      </c>
      <c r="H359" s="867" t="s">
        <v>847</v>
      </c>
    </row>
    <row r="360" spans="1:8">
      <c r="A360" s="867" t="s">
        <v>28</v>
      </c>
      <c r="B360" s="868">
        <v>726005</v>
      </c>
      <c r="C360" s="869" t="s">
        <v>79</v>
      </c>
      <c r="D360" s="868" t="s">
        <v>495</v>
      </c>
      <c r="E360" s="868">
        <v>1</v>
      </c>
      <c r="F360" s="868">
        <v>3824142104</v>
      </c>
      <c r="G360" s="867" t="s">
        <v>1447</v>
      </c>
      <c r="H360" s="867" t="s">
        <v>841</v>
      </c>
    </row>
    <row r="361" spans="1:8">
      <c r="A361" s="867" t="s">
        <v>28</v>
      </c>
      <c r="B361" s="868">
        <v>726003</v>
      </c>
      <c r="C361" s="869" t="s">
        <v>81</v>
      </c>
      <c r="D361" s="868" t="s">
        <v>776</v>
      </c>
      <c r="E361" s="868">
        <v>1</v>
      </c>
      <c r="F361" s="868">
        <v>3824165110</v>
      </c>
      <c r="G361" s="867" t="s">
        <v>1446</v>
      </c>
      <c r="H361" s="867" t="s">
        <v>840</v>
      </c>
    </row>
    <row r="362" spans="1:8">
      <c r="A362" s="867" t="s">
        <v>28</v>
      </c>
      <c r="B362" s="868">
        <v>726001</v>
      </c>
      <c r="C362" s="869" t="s">
        <v>83</v>
      </c>
      <c r="D362" s="868" t="s">
        <v>776</v>
      </c>
      <c r="E362" s="868">
        <v>1</v>
      </c>
      <c r="F362" s="868">
        <v>3824154205</v>
      </c>
      <c r="G362" s="867" t="s">
        <v>1445</v>
      </c>
      <c r="H362" s="867" t="s">
        <v>839</v>
      </c>
    </row>
    <row r="363" spans="1:8" ht="14.25">
      <c r="A363" s="1382" t="s">
        <v>719</v>
      </c>
      <c r="B363" s="1382"/>
      <c r="C363" s="1382"/>
      <c r="D363" s="870"/>
      <c r="E363" s="870">
        <f>SUM(E352:E362)</f>
        <v>11</v>
      </c>
      <c r="F363" s="868"/>
      <c r="G363" s="867"/>
      <c r="H363" s="867"/>
    </row>
    <row r="364" spans="1:8">
      <c r="A364" s="867" t="s">
        <v>28</v>
      </c>
      <c r="B364" s="868">
        <v>725992</v>
      </c>
      <c r="C364" s="869" t="s">
        <v>32</v>
      </c>
      <c r="D364" s="868" t="s">
        <v>776</v>
      </c>
      <c r="E364" s="868">
        <v>1</v>
      </c>
      <c r="F364" s="868">
        <v>3824238191</v>
      </c>
      <c r="G364" s="867" t="s">
        <v>1455</v>
      </c>
      <c r="H364" s="867" t="s">
        <v>838</v>
      </c>
    </row>
    <row r="365" spans="1:8">
      <c r="A365" s="867" t="s">
        <v>28</v>
      </c>
      <c r="B365" s="868">
        <v>725990</v>
      </c>
      <c r="C365" s="869" t="s">
        <v>40</v>
      </c>
      <c r="D365" s="868" t="s">
        <v>776</v>
      </c>
      <c r="E365" s="868">
        <v>1</v>
      </c>
      <c r="F365" s="868">
        <v>3824154004</v>
      </c>
      <c r="G365" s="867" t="s">
        <v>1443</v>
      </c>
      <c r="H365" s="867" t="s">
        <v>837</v>
      </c>
    </row>
    <row r="366" spans="1:8">
      <c r="A366" s="867" t="s">
        <v>28</v>
      </c>
      <c r="B366" s="868">
        <v>725986</v>
      </c>
      <c r="C366" s="869" t="s">
        <v>51</v>
      </c>
      <c r="D366" s="868" t="s">
        <v>779</v>
      </c>
      <c r="E366" s="868">
        <v>1</v>
      </c>
      <c r="F366" s="868">
        <v>3824186005</v>
      </c>
      <c r="G366" s="867" t="s">
        <v>1454</v>
      </c>
      <c r="H366" s="867" t="s">
        <v>836</v>
      </c>
    </row>
    <row r="367" spans="1:8">
      <c r="A367" s="867" t="s">
        <v>28</v>
      </c>
      <c r="B367" s="868">
        <v>726030</v>
      </c>
      <c r="C367" s="869" t="s">
        <v>55</v>
      </c>
      <c r="D367" s="868" t="s">
        <v>776</v>
      </c>
      <c r="E367" s="868">
        <v>1</v>
      </c>
      <c r="F367" s="868">
        <v>3824227099</v>
      </c>
      <c r="G367" s="867" t="s">
        <v>1452</v>
      </c>
      <c r="H367" s="867" t="s">
        <v>846</v>
      </c>
    </row>
    <row r="368" spans="1:8">
      <c r="A368" s="867" t="s">
        <v>28</v>
      </c>
      <c r="B368" s="868">
        <v>725984</v>
      </c>
      <c r="C368" s="869" t="s">
        <v>60</v>
      </c>
      <c r="D368" s="868" t="s">
        <v>776</v>
      </c>
      <c r="E368" s="868">
        <v>1</v>
      </c>
      <c r="F368" s="868">
        <v>3824176329</v>
      </c>
      <c r="G368" s="867" t="s">
        <v>1442</v>
      </c>
      <c r="H368" s="867" t="s">
        <v>835</v>
      </c>
    </row>
    <row r="369" spans="1:8">
      <c r="A369" s="867" t="s">
        <v>28</v>
      </c>
      <c r="B369" s="868">
        <v>725981</v>
      </c>
      <c r="C369" s="869" t="s">
        <v>71</v>
      </c>
      <c r="D369" s="868" t="s">
        <v>776</v>
      </c>
      <c r="E369" s="868">
        <v>1</v>
      </c>
      <c r="F369" s="868">
        <v>3824213030</v>
      </c>
      <c r="G369" s="867" t="s">
        <v>1441</v>
      </c>
      <c r="H369" s="867" t="s">
        <v>834</v>
      </c>
    </row>
    <row r="370" spans="1:8" ht="14.25">
      <c r="A370" s="1382" t="s">
        <v>1595</v>
      </c>
      <c r="B370" s="1382"/>
      <c r="C370" s="1382"/>
      <c r="D370" s="870"/>
      <c r="E370" s="870">
        <f>SUM(E364:E369)</f>
        <v>6</v>
      </c>
      <c r="F370" s="868"/>
      <c r="G370" s="867"/>
      <c r="H370" s="867"/>
    </row>
    <row r="371" spans="1:8">
      <c r="A371" s="867" t="s">
        <v>28</v>
      </c>
      <c r="B371" s="868">
        <v>974959</v>
      </c>
      <c r="C371" s="869" t="s">
        <v>44</v>
      </c>
      <c r="D371" s="868" t="s">
        <v>495</v>
      </c>
      <c r="E371" s="868">
        <v>1</v>
      </c>
      <c r="F371" s="868">
        <v>3824114003</v>
      </c>
      <c r="G371" s="867" t="s">
        <v>1421</v>
      </c>
      <c r="H371" s="867" t="s">
        <v>799</v>
      </c>
    </row>
    <row r="372" spans="1:8">
      <c r="A372" s="867" t="s">
        <v>28</v>
      </c>
      <c r="B372" s="868">
        <v>373330</v>
      </c>
      <c r="C372" s="869" t="s">
        <v>45</v>
      </c>
      <c r="D372" s="868" t="s">
        <v>779</v>
      </c>
      <c r="E372" s="868">
        <v>1</v>
      </c>
      <c r="F372" s="868">
        <v>3824114720</v>
      </c>
      <c r="G372" s="867" t="s">
        <v>1874</v>
      </c>
      <c r="H372" s="867" t="s">
        <v>794</v>
      </c>
    </row>
    <row r="373" spans="1:8" ht="14.25">
      <c r="A373" s="1382" t="s">
        <v>1596</v>
      </c>
      <c r="B373" s="1382"/>
      <c r="C373" s="1382"/>
      <c r="D373" s="870"/>
      <c r="E373" s="870">
        <f>SUM(E371:E372)</f>
        <v>2</v>
      </c>
      <c r="F373" s="868"/>
      <c r="G373" s="867"/>
      <c r="H373" s="867"/>
    </row>
    <row r="374" spans="1:8">
      <c r="A374" s="867" t="s">
        <v>28</v>
      </c>
      <c r="B374" s="868">
        <v>353323</v>
      </c>
      <c r="C374" s="869" t="s">
        <v>49</v>
      </c>
      <c r="D374" s="868"/>
      <c r="E374" s="868">
        <v>1</v>
      </c>
      <c r="F374" s="868">
        <v>3824186004</v>
      </c>
      <c r="G374" s="867" t="s">
        <v>1458</v>
      </c>
      <c r="H374" s="867" t="s">
        <v>797</v>
      </c>
    </row>
    <row r="375" spans="1:8" ht="14.25">
      <c r="A375" s="1382" t="s">
        <v>1597</v>
      </c>
      <c r="B375" s="1382"/>
      <c r="C375" s="1382"/>
      <c r="D375" s="870"/>
      <c r="E375" s="870">
        <f>SUM(E374)</f>
        <v>1</v>
      </c>
      <c r="F375" s="868"/>
      <c r="G375" s="867"/>
      <c r="H375" s="867"/>
    </row>
    <row r="376" spans="1:8">
      <c r="A376" s="867" t="s">
        <v>84</v>
      </c>
      <c r="B376" s="868">
        <v>362585</v>
      </c>
      <c r="C376" s="869" t="s">
        <v>475</v>
      </c>
      <c r="D376" s="868" t="s">
        <v>495</v>
      </c>
      <c r="E376" s="868">
        <v>1</v>
      </c>
      <c r="F376" s="868">
        <v>3824312142</v>
      </c>
      <c r="G376" s="867" t="s">
        <v>1460</v>
      </c>
      <c r="H376" s="867" t="s">
        <v>851</v>
      </c>
    </row>
    <row r="377" spans="1:8">
      <c r="A377" s="867" t="s">
        <v>84</v>
      </c>
      <c r="B377" s="868">
        <v>231054</v>
      </c>
      <c r="C377" s="869" t="s">
        <v>476</v>
      </c>
      <c r="D377" s="868" t="s">
        <v>779</v>
      </c>
      <c r="E377" s="868">
        <v>1</v>
      </c>
      <c r="F377" s="868">
        <v>3824312593</v>
      </c>
      <c r="G377" s="867" t="s">
        <v>1463</v>
      </c>
      <c r="H377" s="867" t="s">
        <v>855</v>
      </c>
    </row>
    <row r="378" spans="1:8" ht="14.25">
      <c r="A378" s="1382" t="s">
        <v>1599</v>
      </c>
      <c r="B378" s="1382"/>
      <c r="C378" s="1382"/>
      <c r="D378" s="870"/>
      <c r="E378" s="870">
        <f>SUM(E376:E377)</f>
        <v>2</v>
      </c>
      <c r="F378" s="868"/>
      <c r="G378" s="867"/>
      <c r="H378" s="867"/>
    </row>
    <row r="379" spans="1:8">
      <c r="A379" s="867" t="s">
        <v>84</v>
      </c>
      <c r="B379" s="868">
        <v>750563</v>
      </c>
      <c r="C379" s="869" t="s">
        <v>455</v>
      </c>
      <c r="D379" s="868" t="s">
        <v>495</v>
      </c>
      <c r="E379" s="868">
        <v>1</v>
      </c>
      <c r="F379" s="868">
        <v>3824312551</v>
      </c>
      <c r="G379" s="867" t="s">
        <v>1464</v>
      </c>
      <c r="H379" s="867"/>
    </row>
    <row r="380" spans="1:8" ht="14.25">
      <c r="A380" s="1382" t="s">
        <v>1598</v>
      </c>
      <c r="B380" s="1382"/>
      <c r="C380" s="1382"/>
      <c r="D380" s="870"/>
      <c r="E380" s="870">
        <f>SUM(E379)</f>
        <v>1</v>
      </c>
      <c r="F380" s="868"/>
      <c r="G380" s="867"/>
      <c r="H380" s="867"/>
    </row>
    <row r="381" spans="1:8">
      <c r="A381" s="867" t="s">
        <v>84</v>
      </c>
      <c r="B381" s="868">
        <v>726207</v>
      </c>
      <c r="C381" s="869" t="s">
        <v>87</v>
      </c>
      <c r="D381" s="868" t="s">
        <v>783</v>
      </c>
      <c r="E381" s="868">
        <v>1</v>
      </c>
      <c r="F381" s="868">
        <v>3824312063</v>
      </c>
      <c r="G381" s="867" t="s">
        <v>1465</v>
      </c>
      <c r="H381" s="867" t="s">
        <v>857</v>
      </c>
    </row>
    <row r="382" spans="1:8">
      <c r="A382" s="867" t="s">
        <v>84</v>
      </c>
      <c r="B382" s="868">
        <v>726221</v>
      </c>
      <c r="C382" s="869" t="s">
        <v>108</v>
      </c>
      <c r="D382" s="868" t="s">
        <v>783</v>
      </c>
      <c r="E382" s="868">
        <v>1</v>
      </c>
      <c r="F382" s="868">
        <v>3824312086</v>
      </c>
      <c r="G382" s="867" t="s">
        <v>1468</v>
      </c>
      <c r="H382" s="867" t="s">
        <v>862</v>
      </c>
    </row>
    <row r="383" spans="1:8">
      <c r="A383" s="867" t="s">
        <v>84</v>
      </c>
      <c r="B383" s="868">
        <v>726223</v>
      </c>
      <c r="C383" s="869" t="s">
        <v>109</v>
      </c>
      <c r="D383" s="868" t="s">
        <v>776</v>
      </c>
      <c r="E383" s="868">
        <v>1</v>
      </c>
      <c r="F383" s="868">
        <v>3824312312</v>
      </c>
      <c r="G383" s="867" t="s">
        <v>1469</v>
      </c>
      <c r="H383" s="867" t="s">
        <v>863</v>
      </c>
    </row>
    <row r="384" spans="1:8">
      <c r="A384" s="867" t="s">
        <v>84</v>
      </c>
      <c r="B384" s="868">
        <v>748708</v>
      </c>
      <c r="C384" s="869" t="s">
        <v>100</v>
      </c>
      <c r="D384" s="868" t="s">
        <v>783</v>
      </c>
      <c r="E384" s="868">
        <v>1</v>
      </c>
      <c r="F384" s="868">
        <v>3824312908</v>
      </c>
      <c r="G384" s="867" t="s">
        <v>1476</v>
      </c>
      <c r="H384" s="867" t="s">
        <v>874</v>
      </c>
    </row>
    <row r="385" spans="1:8" ht="14.25">
      <c r="A385" s="867"/>
      <c r="B385" s="1382" t="s">
        <v>1600</v>
      </c>
      <c r="C385" s="1382"/>
      <c r="D385" s="870"/>
      <c r="E385" s="870">
        <f>SUM(E381:E384)</f>
        <v>4</v>
      </c>
      <c r="F385" s="868"/>
      <c r="G385" s="867"/>
      <c r="H385" s="867"/>
    </row>
    <row r="386" spans="1:8">
      <c r="A386" s="867" t="s">
        <v>84</v>
      </c>
      <c r="B386" s="868">
        <v>726210</v>
      </c>
      <c r="C386" s="869" t="s">
        <v>85</v>
      </c>
      <c r="D386" s="868" t="s">
        <v>783</v>
      </c>
      <c r="E386" s="868">
        <v>1</v>
      </c>
      <c r="F386" s="868">
        <v>3824358019</v>
      </c>
      <c r="G386" s="867" t="s">
        <v>1466</v>
      </c>
      <c r="H386" s="867" t="s">
        <v>858</v>
      </c>
    </row>
    <row r="387" spans="1:8">
      <c r="A387" s="867" t="s">
        <v>84</v>
      </c>
      <c r="B387" s="868">
        <v>726211</v>
      </c>
      <c r="C387" s="869" t="s">
        <v>90</v>
      </c>
      <c r="D387" s="868" t="s">
        <v>783</v>
      </c>
      <c r="E387" s="868">
        <v>1</v>
      </c>
      <c r="F387" s="868">
        <v>3824375060</v>
      </c>
      <c r="G387" s="867" t="s">
        <v>1841</v>
      </c>
      <c r="H387" s="867" t="s">
        <v>859</v>
      </c>
    </row>
    <row r="388" spans="1:8" ht="16.5" customHeight="1">
      <c r="A388" s="867" t="s">
        <v>84</v>
      </c>
      <c r="B388" s="868">
        <v>726213</v>
      </c>
      <c r="C388" s="869" t="s">
        <v>106</v>
      </c>
      <c r="D388" s="868" t="s">
        <v>783</v>
      </c>
      <c r="E388" s="868">
        <v>1</v>
      </c>
      <c r="F388" s="868">
        <v>3824393019</v>
      </c>
      <c r="G388" s="867" t="s">
        <v>1467</v>
      </c>
      <c r="H388" s="867" t="s">
        <v>860</v>
      </c>
    </row>
    <row r="389" spans="1:8">
      <c r="A389" s="867" t="s">
        <v>84</v>
      </c>
      <c r="B389" s="868">
        <v>726217</v>
      </c>
      <c r="C389" s="869" t="s">
        <v>115</v>
      </c>
      <c r="D389" s="868" t="s">
        <v>783</v>
      </c>
      <c r="E389" s="868">
        <v>1</v>
      </c>
      <c r="F389" s="868">
        <v>3824412008</v>
      </c>
      <c r="G389" s="867" t="s">
        <v>1485</v>
      </c>
      <c r="H389" s="867" t="s">
        <v>861</v>
      </c>
    </row>
    <row r="390" spans="1:8">
      <c r="A390" s="867" t="s">
        <v>84</v>
      </c>
      <c r="B390" s="868">
        <v>726230</v>
      </c>
      <c r="C390" s="869" t="s">
        <v>89</v>
      </c>
      <c r="D390" s="868" t="s">
        <v>776</v>
      </c>
      <c r="E390" s="868">
        <v>1</v>
      </c>
      <c r="F390" s="868">
        <v>3824388005</v>
      </c>
      <c r="G390" s="867" t="s">
        <v>1486</v>
      </c>
      <c r="H390" s="867" t="s">
        <v>864</v>
      </c>
    </row>
    <row r="391" spans="1:8">
      <c r="A391" s="867" t="s">
        <v>84</v>
      </c>
      <c r="B391" s="868">
        <v>726231</v>
      </c>
      <c r="C391" s="869" t="s">
        <v>93</v>
      </c>
      <c r="D391" s="868" t="s">
        <v>776</v>
      </c>
      <c r="E391" s="868">
        <v>1</v>
      </c>
      <c r="F391" s="868">
        <v>3824362777</v>
      </c>
      <c r="G391" s="867" t="s">
        <v>1470</v>
      </c>
      <c r="H391" s="867" t="s">
        <v>865</v>
      </c>
    </row>
    <row r="392" spans="1:8">
      <c r="A392" s="867" t="s">
        <v>84</v>
      </c>
      <c r="B392" s="868">
        <v>726232</v>
      </c>
      <c r="C392" s="869" t="s">
        <v>104</v>
      </c>
      <c r="D392" s="868" t="s">
        <v>495</v>
      </c>
      <c r="E392" s="868">
        <v>1</v>
      </c>
      <c r="F392" s="868">
        <v>3824342107</v>
      </c>
      <c r="G392" s="867" t="s">
        <v>1471</v>
      </c>
      <c r="H392" s="867" t="s">
        <v>866</v>
      </c>
    </row>
    <row r="393" spans="1:8">
      <c r="A393" s="867" t="s">
        <v>84</v>
      </c>
      <c r="B393" s="868">
        <v>726237</v>
      </c>
      <c r="C393" s="869" t="s">
        <v>36</v>
      </c>
      <c r="D393" s="868" t="s">
        <v>783</v>
      </c>
      <c r="E393" s="868">
        <v>1</v>
      </c>
      <c r="F393" s="868">
        <v>3824358040</v>
      </c>
      <c r="G393" s="867" t="s">
        <v>1842</v>
      </c>
      <c r="H393" s="867" t="s">
        <v>867</v>
      </c>
    </row>
    <row r="394" spans="1:8">
      <c r="A394" s="867" t="s">
        <v>84</v>
      </c>
      <c r="B394" s="868">
        <v>726239</v>
      </c>
      <c r="C394" s="869" t="s">
        <v>92</v>
      </c>
      <c r="D394" s="868" t="s">
        <v>783</v>
      </c>
      <c r="E394" s="868">
        <v>1</v>
      </c>
      <c r="F394" s="868">
        <v>3824334220</v>
      </c>
      <c r="G394" s="867" t="s">
        <v>1472</v>
      </c>
      <c r="H394" s="867" t="s">
        <v>868</v>
      </c>
    </row>
    <row r="395" spans="1:8">
      <c r="A395" s="867" t="s">
        <v>84</v>
      </c>
      <c r="B395" s="868">
        <v>726243</v>
      </c>
      <c r="C395" s="869" t="s">
        <v>94</v>
      </c>
      <c r="D395" s="868" t="s">
        <v>776</v>
      </c>
      <c r="E395" s="868">
        <v>1</v>
      </c>
      <c r="F395" s="868">
        <v>3824362004</v>
      </c>
      <c r="G395" s="867" t="s">
        <v>1473</v>
      </c>
      <c r="H395" s="867" t="s">
        <v>869</v>
      </c>
    </row>
    <row r="396" spans="1:8">
      <c r="A396" s="867" t="s">
        <v>84</v>
      </c>
      <c r="B396" s="868">
        <v>726248</v>
      </c>
      <c r="C396" s="869" t="s">
        <v>110</v>
      </c>
      <c r="D396" s="868" t="s">
        <v>783</v>
      </c>
      <c r="E396" s="868">
        <v>1</v>
      </c>
      <c r="F396" s="868">
        <v>3824375212</v>
      </c>
      <c r="G396" s="867" t="s">
        <v>1487</v>
      </c>
      <c r="H396" s="867" t="s">
        <v>870</v>
      </c>
    </row>
    <row r="397" spans="1:8">
      <c r="A397" s="867" t="s">
        <v>84</v>
      </c>
      <c r="B397" s="868">
        <v>726253</v>
      </c>
      <c r="C397" s="869" t="s">
        <v>111</v>
      </c>
      <c r="D397" s="868" t="s">
        <v>783</v>
      </c>
      <c r="E397" s="868">
        <v>1</v>
      </c>
      <c r="F397" s="868">
        <v>3824334280</v>
      </c>
      <c r="G397" s="867" t="s">
        <v>1474</v>
      </c>
      <c r="H397" s="867" t="s">
        <v>871</v>
      </c>
    </row>
    <row r="398" spans="1:8">
      <c r="A398" s="867" t="s">
        <v>84</v>
      </c>
      <c r="B398" s="868">
        <v>726254</v>
      </c>
      <c r="C398" s="869" t="s">
        <v>116</v>
      </c>
      <c r="D398" s="868" t="s">
        <v>783</v>
      </c>
      <c r="E398" s="868">
        <v>1</v>
      </c>
      <c r="F398" s="868">
        <v>3824358242</v>
      </c>
      <c r="G398" s="867" t="s">
        <v>1475</v>
      </c>
      <c r="H398" s="867" t="s">
        <v>872</v>
      </c>
    </row>
    <row r="399" spans="1:8">
      <c r="A399" s="867" t="s">
        <v>84</v>
      </c>
      <c r="B399" s="868">
        <v>726302</v>
      </c>
      <c r="C399" s="869" t="s">
        <v>113</v>
      </c>
      <c r="D399" s="868" t="s">
        <v>783</v>
      </c>
      <c r="E399" s="868">
        <v>1</v>
      </c>
      <c r="F399" s="868">
        <v>3824334054</v>
      </c>
      <c r="G399" s="867" t="s">
        <v>1488</v>
      </c>
      <c r="H399" s="867" t="s">
        <v>873</v>
      </c>
    </row>
    <row r="400" spans="1:8" ht="14.25">
      <c r="A400" s="1382" t="s">
        <v>1601</v>
      </c>
      <c r="B400" s="1382"/>
      <c r="C400" s="1382"/>
      <c r="D400" s="870"/>
      <c r="E400" s="870">
        <f>SUM(E386:E399)</f>
        <v>14</v>
      </c>
      <c r="F400" s="868"/>
      <c r="G400" s="867"/>
      <c r="H400" s="867"/>
    </row>
    <row r="401" spans="1:8">
      <c r="A401" s="867" t="s">
        <v>84</v>
      </c>
      <c r="B401" s="868">
        <v>726304</v>
      </c>
      <c r="C401" s="869" t="s">
        <v>101</v>
      </c>
      <c r="D401" s="868" t="s">
        <v>495</v>
      </c>
      <c r="E401" s="868">
        <v>1</v>
      </c>
      <c r="F401" s="868">
        <v>3824312375</v>
      </c>
      <c r="G401" s="867" t="s">
        <v>1459</v>
      </c>
      <c r="H401" s="867" t="s">
        <v>850</v>
      </c>
    </row>
    <row r="402" spans="1:8">
      <c r="A402" s="867" t="s">
        <v>84</v>
      </c>
      <c r="B402" s="868">
        <v>726256</v>
      </c>
      <c r="C402" s="869" t="s">
        <v>102</v>
      </c>
      <c r="D402" s="868" t="s">
        <v>495</v>
      </c>
      <c r="E402" s="868">
        <v>1</v>
      </c>
      <c r="F402" s="868">
        <v>3824312908</v>
      </c>
      <c r="G402" s="867" t="s">
        <v>1477</v>
      </c>
      <c r="H402" s="867" t="s">
        <v>875</v>
      </c>
    </row>
    <row r="403" spans="1:8" ht="14.25">
      <c r="A403" s="867"/>
      <c r="B403" s="1382" t="s">
        <v>720</v>
      </c>
      <c r="C403" s="1382"/>
      <c r="D403" s="870"/>
      <c r="E403" s="870">
        <f>SUM(E401:E402)</f>
        <v>2</v>
      </c>
      <c r="F403" s="868"/>
      <c r="G403" s="867"/>
      <c r="H403" s="867"/>
    </row>
    <row r="404" spans="1:8">
      <c r="A404" s="867" t="s">
        <v>84</v>
      </c>
      <c r="B404" s="868">
        <v>726296</v>
      </c>
      <c r="C404" s="869" t="s">
        <v>86</v>
      </c>
      <c r="D404" s="868" t="s">
        <v>495</v>
      </c>
      <c r="E404" s="868">
        <v>1</v>
      </c>
      <c r="F404" s="868">
        <v>3824358019</v>
      </c>
      <c r="G404" s="867" t="s">
        <v>1466</v>
      </c>
      <c r="H404" s="867" t="s">
        <v>880</v>
      </c>
    </row>
    <row r="405" spans="1:8">
      <c r="A405" s="867" t="s">
        <v>84</v>
      </c>
      <c r="B405" s="868">
        <v>726259</v>
      </c>
      <c r="C405" s="869" t="s">
        <v>88</v>
      </c>
      <c r="D405" s="868" t="s">
        <v>776</v>
      </c>
      <c r="E405" s="868">
        <v>1</v>
      </c>
      <c r="F405" s="868">
        <v>3824388337</v>
      </c>
      <c r="G405" s="867" t="s">
        <v>1489</v>
      </c>
      <c r="H405" s="867" t="s">
        <v>876</v>
      </c>
    </row>
    <row r="406" spans="1:8">
      <c r="A406" s="867" t="s">
        <v>84</v>
      </c>
      <c r="B406" s="868">
        <v>726294</v>
      </c>
      <c r="C406" s="869" t="s">
        <v>91</v>
      </c>
      <c r="D406" s="868" t="s">
        <v>495</v>
      </c>
      <c r="E406" s="868">
        <v>1</v>
      </c>
      <c r="F406" s="868">
        <v>3824375060</v>
      </c>
      <c r="G406" s="867" t="s">
        <v>1840</v>
      </c>
      <c r="H406" s="867" t="s">
        <v>879</v>
      </c>
    </row>
    <row r="407" spans="1:8">
      <c r="A407" s="867" t="s">
        <v>84</v>
      </c>
      <c r="B407" s="868">
        <v>760054</v>
      </c>
      <c r="C407" s="869" t="s">
        <v>96</v>
      </c>
      <c r="D407" s="868"/>
      <c r="E407" s="868">
        <v>1</v>
      </c>
      <c r="F407" s="868">
        <v>3824362362</v>
      </c>
      <c r="G407" s="867" t="s">
        <v>1482</v>
      </c>
      <c r="H407" s="867"/>
    </row>
    <row r="408" spans="1:8">
      <c r="A408" s="867" t="s">
        <v>84</v>
      </c>
      <c r="B408" s="868">
        <v>726262</v>
      </c>
      <c r="C408" s="869" t="s">
        <v>97</v>
      </c>
      <c r="D408" s="868" t="s">
        <v>495</v>
      </c>
      <c r="E408" s="868">
        <v>1</v>
      </c>
      <c r="F408" s="868">
        <v>3824362003</v>
      </c>
      <c r="G408" s="867" t="s">
        <v>1478</v>
      </c>
      <c r="H408" s="867" t="s">
        <v>877</v>
      </c>
    </row>
    <row r="409" spans="1:8">
      <c r="A409" s="867" t="s">
        <v>84</v>
      </c>
      <c r="B409" s="868">
        <v>726266</v>
      </c>
      <c r="C409" s="869" t="s">
        <v>105</v>
      </c>
      <c r="D409" s="868" t="s">
        <v>495</v>
      </c>
      <c r="E409" s="868">
        <v>1</v>
      </c>
      <c r="F409" s="868">
        <v>3824342004</v>
      </c>
      <c r="G409" s="867" t="s">
        <v>1479</v>
      </c>
      <c r="H409" s="867" t="s">
        <v>878</v>
      </c>
    </row>
    <row r="410" spans="1:8" ht="18.75" customHeight="1">
      <c r="A410" s="867" t="s">
        <v>84</v>
      </c>
      <c r="B410" s="868">
        <v>726292</v>
      </c>
      <c r="C410" s="869" t="s">
        <v>107</v>
      </c>
      <c r="D410" s="868" t="s">
        <v>776</v>
      </c>
      <c r="E410" s="868">
        <v>1</v>
      </c>
      <c r="F410" s="868">
        <v>3824393023</v>
      </c>
      <c r="G410" s="867" t="s">
        <v>1480</v>
      </c>
      <c r="H410" s="867"/>
    </row>
    <row r="411" spans="1:8">
      <c r="A411" s="867" t="s">
        <v>84</v>
      </c>
      <c r="B411" s="868">
        <v>726300</v>
      </c>
      <c r="C411" s="869" t="s">
        <v>114</v>
      </c>
      <c r="D411" s="868" t="s">
        <v>495</v>
      </c>
      <c r="E411" s="868">
        <v>1</v>
      </c>
      <c r="F411" s="868">
        <v>3824334054</v>
      </c>
      <c r="G411" s="867" t="s">
        <v>1488</v>
      </c>
      <c r="H411" s="867" t="s">
        <v>881</v>
      </c>
    </row>
    <row r="412" spans="1:8" ht="14.25">
      <c r="A412" s="1382" t="s">
        <v>721</v>
      </c>
      <c r="B412" s="1382"/>
      <c r="C412" s="1382"/>
      <c r="D412" s="870"/>
      <c r="E412" s="870">
        <f>SUM(E404:E411)</f>
        <v>8</v>
      </c>
      <c r="F412" s="868"/>
      <c r="G412" s="867"/>
      <c r="H412" s="867"/>
    </row>
    <row r="413" spans="1:8">
      <c r="A413" s="867" t="s">
        <v>84</v>
      </c>
      <c r="B413" s="868">
        <v>751123</v>
      </c>
      <c r="C413" s="869" t="s">
        <v>98</v>
      </c>
      <c r="D413" s="868" t="s">
        <v>779</v>
      </c>
      <c r="E413" s="868">
        <v>1</v>
      </c>
      <c r="F413" s="868">
        <v>3824312039</v>
      </c>
      <c r="G413" s="867" t="s">
        <v>1484</v>
      </c>
      <c r="H413" s="867" t="s">
        <v>856</v>
      </c>
    </row>
    <row r="414" spans="1:8">
      <c r="A414" s="867" t="s">
        <v>84</v>
      </c>
      <c r="B414" s="868">
        <v>759931</v>
      </c>
      <c r="C414" s="869" t="s">
        <v>99</v>
      </c>
      <c r="D414" s="868"/>
      <c r="E414" s="868">
        <v>1</v>
      </c>
      <c r="F414" s="868">
        <v>3824313059</v>
      </c>
      <c r="G414" s="867" t="s">
        <v>1481</v>
      </c>
      <c r="H414" s="867" t="s">
        <v>849</v>
      </c>
    </row>
    <row r="415" spans="1:8" ht="14.25">
      <c r="A415" s="1382" t="s">
        <v>1602</v>
      </c>
      <c r="B415" s="1382"/>
      <c r="C415" s="1382"/>
      <c r="D415" s="870"/>
      <c r="E415" s="870">
        <f>SUM(E413:E414)</f>
        <v>2</v>
      </c>
      <c r="F415" s="868"/>
      <c r="G415" s="867"/>
      <c r="H415" s="867"/>
    </row>
    <row r="416" spans="1:8">
      <c r="A416" s="867" t="s">
        <v>84</v>
      </c>
      <c r="B416" s="868">
        <v>325133</v>
      </c>
      <c r="C416" s="869" t="s">
        <v>95</v>
      </c>
      <c r="D416" s="868"/>
      <c r="E416" s="868">
        <v>1</v>
      </c>
      <c r="F416" s="868">
        <v>3824362099</v>
      </c>
      <c r="G416" s="867" t="s">
        <v>1461</v>
      </c>
      <c r="H416" s="867" t="s">
        <v>852</v>
      </c>
    </row>
    <row r="417" spans="1:8">
      <c r="A417" s="867" t="s">
        <v>84</v>
      </c>
      <c r="B417" s="868">
        <v>954671</v>
      </c>
      <c r="C417" s="869" t="s">
        <v>103</v>
      </c>
      <c r="D417" s="868" t="s">
        <v>776</v>
      </c>
      <c r="E417" s="868">
        <v>1</v>
      </c>
      <c r="F417" s="868">
        <v>3824342242</v>
      </c>
      <c r="G417" s="867" t="s">
        <v>1462</v>
      </c>
      <c r="H417" s="867" t="s">
        <v>854</v>
      </c>
    </row>
    <row r="418" spans="1:8">
      <c r="A418" s="867" t="s">
        <v>84</v>
      </c>
      <c r="B418" s="868">
        <v>868945</v>
      </c>
      <c r="C418" s="869" t="s">
        <v>112</v>
      </c>
      <c r="D418" s="868" t="s">
        <v>776</v>
      </c>
      <c r="E418" s="868">
        <v>1</v>
      </c>
      <c r="F418" s="868">
        <v>3824334446</v>
      </c>
      <c r="G418" s="867" t="s">
        <v>1483</v>
      </c>
      <c r="H418" s="867" t="s">
        <v>853</v>
      </c>
    </row>
    <row r="419" spans="1:8" ht="14.25">
      <c r="A419" s="1382" t="s">
        <v>1603</v>
      </c>
      <c r="B419" s="1382"/>
      <c r="C419" s="1382"/>
      <c r="D419" s="870"/>
      <c r="E419" s="870">
        <f>SUM(E416:E418)</f>
        <v>3</v>
      </c>
      <c r="F419" s="868"/>
      <c r="G419" s="867"/>
      <c r="H419" s="867"/>
    </row>
    <row r="420" spans="1:8">
      <c r="A420" s="867" t="s">
        <v>117</v>
      </c>
      <c r="B420" s="868">
        <v>251048</v>
      </c>
      <c r="C420" s="869" t="s">
        <v>475</v>
      </c>
      <c r="D420" s="868" t="s">
        <v>776</v>
      </c>
      <c r="E420" s="868">
        <v>1</v>
      </c>
      <c r="F420" s="868">
        <v>3824512272</v>
      </c>
      <c r="G420" s="867" t="s">
        <v>1491</v>
      </c>
      <c r="H420" s="867" t="s">
        <v>883</v>
      </c>
    </row>
    <row r="421" spans="1:8">
      <c r="A421" s="867" t="s">
        <v>117</v>
      </c>
      <c r="B421" s="868">
        <v>221099</v>
      </c>
      <c r="C421" s="869" t="s">
        <v>476</v>
      </c>
      <c r="D421" s="868"/>
      <c r="E421" s="868">
        <v>1</v>
      </c>
      <c r="F421" s="868">
        <v>3824512261</v>
      </c>
      <c r="G421" s="867" t="s">
        <v>1491</v>
      </c>
      <c r="H421" s="867" t="s">
        <v>886</v>
      </c>
    </row>
    <row r="422" spans="1:8" ht="14.25">
      <c r="A422" s="1382" t="s">
        <v>1604</v>
      </c>
      <c r="B422" s="1382"/>
      <c r="C422" s="1382"/>
      <c r="D422" s="870"/>
      <c r="E422" s="870">
        <f>SUM(E420:E421)</f>
        <v>2</v>
      </c>
      <c r="F422" s="868"/>
      <c r="G422" s="867"/>
      <c r="H422" s="867"/>
    </row>
    <row r="423" spans="1:8">
      <c r="A423" s="867" t="s">
        <v>117</v>
      </c>
      <c r="B423" s="868">
        <v>750564</v>
      </c>
      <c r="C423" s="869" t="s">
        <v>456</v>
      </c>
      <c r="D423" s="868" t="s">
        <v>776</v>
      </c>
      <c r="E423" s="868">
        <v>1</v>
      </c>
      <c r="F423" s="868"/>
      <c r="G423" s="867" t="s">
        <v>1493</v>
      </c>
      <c r="H423" s="867" t="s">
        <v>887</v>
      </c>
    </row>
    <row r="424" spans="1:8" ht="14.25">
      <c r="A424" s="1382" t="s">
        <v>1605</v>
      </c>
      <c r="B424" s="1382"/>
      <c r="C424" s="1382"/>
      <c r="D424" s="870"/>
      <c r="E424" s="870">
        <f>SUM(E423)</f>
        <v>1</v>
      </c>
      <c r="F424" s="868"/>
      <c r="G424" s="867"/>
      <c r="H424" s="867"/>
    </row>
    <row r="425" spans="1:8">
      <c r="A425" s="867" t="s">
        <v>117</v>
      </c>
      <c r="B425" s="868">
        <v>726139</v>
      </c>
      <c r="C425" s="869" t="s">
        <v>118</v>
      </c>
      <c r="D425" s="868" t="s">
        <v>783</v>
      </c>
      <c r="E425" s="868">
        <v>1</v>
      </c>
      <c r="F425" s="868">
        <v>3824512300</v>
      </c>
      <c r="G425" s="867" t="s">
        <v>1505</v>
      </c>
      <c r="H425" s="867" t="s">
        <v>900</v>
      </c>
    </row>
    <row r="426" spans="1:8">
      <c r="A426" s="867" t="s">
        <v>117</v>
      </c>
      <c r="B426" s="868">
        <v>726051</v>
      </c>
      <c r="C426" s="869" t="s">
        <v>87</v>
      </c>
      <c r="D426" s="868" t="s">
        <v>783</v>
      </c>
      <c r="E426" s="868">
        <v>1</v>
      </c>
      <c r="F426" s="868">
        <v>3824512242</v>
      </c>
      <c r="G426" s="867" t="s">
        <v>1492</v>
      </c>
      <c r="H426" s="867" t="s">
        <v>888</v>
      </c>
    </row>
    <row r="427" spans="1:8">
      <c r="A427" s="867" t="s">
        <v>117</v>
      </c>
      <c r="B427" s="868">
        <v>726117</v>
      </c>
      <c r="C427" s="869" t="s">
        <v>125</v>
      </c>
      <c r="D427" s="868" t="s">
        <v>783</v>
      </c>
      <c r="E427" s="868">
        <v>1</v>
      </c>
      <c r="F427" s="868">
        <v>3824512006</v>
      </c>
      <c r="G427" s="867" t="s">
        <v>1504</v>
      </c>
      <c r="H427" s="867" t="s">
        <v>899</v>
      </c>
    </row>
    <row r="428" spans="1:8" ht="14.25">
      <c r="A428" s="1382" t="s">
        <v>1606</v>
      </c>
      <c r="B428" s="1382"/>
      <c r="C428" s="1382"/>
      <c r="D428" s="870"/>
      <c r="E428" s="870">
        <f>SUM(E425:E427)</f>
        <v>3</v>
      </c>
      <c r="F428" s="868"/>
      <c r="G428" s="867"/>
      <c r="H428" s="867"/>
    </row>
    <row r="429" spans="1:8">
      <c r="A429" s="867" t="s">
        <v>117</v>
      </c>
      <c r="B429" s="868">
        <v>726067</v>
      </c>
      <c r="C429" s="869" t="s">
        <v>119</v>
      </c>
      <c r="D429" s="868" t="s">
        <v>783</v>
      </c>
      <c r="E429" s="868">
        <v>1</v>
      </c>
      <c r="F429" s="868">
        <v>3824573020</v>
      </c>
      <c r="G429" s="867" t="s">
        <v>1499</v>
      </c>
      <c r="H429" s="867" t="s">
        <v>894</v>
      </c>
    </row>
    <row r="430" spans="1:8">
      <c r="A430" s="867" t="s">
        <v>117</v>
      </c>
      <c r="B430" s="868">
        <v>726069</v>
      </c>
      <c r="C430" s="869" t="s">
        <v>120</v>
      </c>
      <c r="D430" s="868" t="s">
        <v>783</v>
      </c>
      <c r="E430" s="868">
        <v>1</v>
      </c>
      <c r="F430" s="868">
        <v>3824566019</v>
      </c>
      <c r="G430" s="867" t="s">
        <v>1500</v>
      </c>
      <c r="H430" s="867" t="s">
        <v>895</v>
      </c>
    </row>
    <row r="431" spans="1:8">
      <c r="A431" s="867" t="s">
        <v>117</v>
      </c>
      <c r="B431" s="868">
        <v>726054</v>
      </c>
      <c r="C431" s="869" t="s">
        <v>121</v>
      </c>
      <c r="D431" s="868" t="s">
        <v>776</v>
      </c>
      <c r="E431" s="868">
        <v>1</v>
      </c>
      <c r="F431" s="868">
        <v>3824566043</v>
      </c>
      <c r="G431" s="867" t="s">
        <v>1494</v>
      </c>
      <c r="H431" s="867" t="s">
        <v>889</v>
      </c>
    </row>
    <row r="432" spans="1:8">
      <c r="A432" s="867" t="s">
        <v>117</v>
      </c>
      <c r="B432" s="868">
        <v>726055</v>
      </c>
      <c r="C432" s="869" t="s">
        <v>127</v>
      </c>
      <c r="D432" s="868" t="s">
        <v>783</v>
      </c>
      <c r="E432" s="868">
        <v>1</v>
      </c>
      <c r="F432" s="868">
        <v>3824537008</v>
      </c>
      <c r="G432" s="867" t="s">
        <v>1495</v>
      </c>
      <c r="H432" s="867" t="s">
        <v>890</v>
      </c>
    </row>
    <row r="433" spans="1:8">
      <c r="A433" s="867" t="s">
        <v>117</v>
      </c>
      <c r="B433" s="868">
        <v>726057</v>
      </c>
      <c r="C433" s="869" t="s">
        <v>129</v>
      </c>
      <c r="D433" s="868" t="s">
        <v>783</v>
      </c>
      <c r="E433" s="868">
        <v>1</v>
      </c>
      <c r="F433" s="868">
        <v>3824537545</v>
      </c>
      <c r="G433" s="867" t="s">
        <v>1496</v>
      </c>
      <c r="H433" s="867" t="s">
        <v>891</v>
      </c>
    </row>
    <row r="434" spans="1:8">
      <c r="A434" s="867" t="s">
        <v>117</v>
      </c>
      <c r="B434" s="868">
        <v>726061</v>
      </c>
      <c r="C434" s="869" t="s">
        <v>132</v>
      </c>
      <c r="D434" s="868" t="s">
        <v>783</v>
      </c>
      <c r="E434" s="868">
        <v>1</v>
      </c>
      <c r="F434" s="868">
        <v>3824554004</v>
      </c>
      <c r="G434" s="867" t="s">
        <v>1497</v>
      </c>
      <c r="H434" s="867" t="s">
        <v>892</v>
      </c>
    </row>
    <row r="435" spans="1:8">
      <c r="A435" s="867" t="s">
        <v>117</v>
      </c>
      <c r="B435" s="868">
        <v>726064</v>
      </c>
      <c r="C435" s="869" t="s">
        <v>134</v>
      </c>
      <c r="D435" s="868" t="s">
        <v>783</v>
      </c>
      <c r="E435" s="868">
        <v>1</v>
      </c>
      <c r="F435" s="868">
        <v>3824545560</v>
      </c>
      <c r="G435" s="867" t="s">
        <v>1498</v>
      </c>
      <c r="H435" s="867" t="s">
        <v>893</v>
      </c>
    </row>
    <row r="436" spans="1:8">
      <c r="A436" s="867" t="s">
        <v>117</v>
      </c>
      <c r="B436" s="868">
        <v>726074</v>
      </c>
      <c r="C436" s="869" t="s">
        <v>136</v>
      </c>
      <c r="D436" s="868" t="s">
        <v>783</v>
      </c>
      <c r="E436" s="868">
        <v>1</v>
      </c>
      <c r="F436" s="868">
        <v>3824545046</v>
      </c>
      <c r="G436" s="867" t="s">
        <v>1501</v>
      </c>
      <c r="H436" s="867" t="s">
        <v>896</v>
      </c>
    </row>
    <row r="437" spans="1:8">
      <c r="A437" s="867" t="s">
        <v>117</v>
      </c>
      <c r="B437" s="868">
        <v>726114</v>
      </c>
      <c r="C437" s="869" t="s">
        <v>137</v>
      </c>
      <c r="D437" s="868" t="s">
        <v>783</v>
      </c>
      <c r="E437" s="868">
        <v>1</v>
      </c>
      <c r="F437" s="868">
        <v>3824545619</v>
      </c>
      <c r="G437" s="867" t="s">
        <v>1503</v>
      </c>
      <c r="H437" s="867" t="s">
        <v>898</v>
      </c>
    </row>
    <row r="438" spans="1:8">
      <c r="A438" s="867" t="s">
        <v>117</v>
      </c>
      <c r="B438" s="868">
        <v>726079</v>
      </c>
      <c r="C438" s="869" t="s">
        <v>139</v>
      </c>
      <c r="D438" s="868" t="s">
        <v>783</v>
      </c>
      <c r="E438" s="868">
        <v>1</v>
      </c>
      <c r="F438" s="868">
        <v>3824545003</v>
      </c>
      <c r="G438" s="867" t="s">
        <v>1502</v>
      </c>
      <c r="H438" s="867" t="s">
        <v>897</v>
      </c>
    </row>
    <row r="439" spans="1:8" ht="14.25">
      <c r="A439" s="1382" t="s">
        <v>1607</v>
      </c>
      <c r="B439" s="1382"/>
      <c r="C439" s="1382"/>
      <c r="D439" s="870"/>
      <c r="E439" s="870">
        <f>SUM(E429:E438)</f>
        <v>10</v>
      </c>
      <c r="F439" s="868"/>
      <c r="G439" s="867"/>
      <c r="H439" s="867"/>
    </row>
    <row r="440" spans="1:8">
      <c r="A440" s="867" t="s">
        <v>117</v>
      </c>
      <c r="B440" s="868">
        <v>748731</v>
      </c>
      <c r="C440" s="869" t="s">
        <v>20</v>
      </c>
      <c r="D440" s="868" t="s">
        <v>495</v>
      </c>
      <c r="E440" s="868">
        <v>1</v>
      </c>
      <c r="F440" s="868">
        <v>3824512713</v>
      </c>
      <c r="G440" s="867" t="s">
        <v>1490</v>
      </c>
      <c r="H440" s="867" t="s">
        <v>908</v>
      </c>
    </row>
    <row r="441" spans="1:8">
      <c r="A441" s="867" t="s">
        <v>117</v>
      </c>
      <c r="B441" s="868">
        <v>726134</v>
      </c>
      <c r="C441" s="869" t="s">
        <v>124</v>
      </c>
      <c r="D441" s="868" t="s">
        <v>776</v>
      </c>
      <c r="E441" s="868">
        <v>1</v>
      </c>
      <c r="F441" s="868">
        <v>3824512526</v>
      </c>
      <c r="G441" s="867" t="s">
        <v>1490</v>
      </c>
      <c r="H441" s="867" t="s">
        <v>882</v>
      </c>
    </row>
    <row r="442" spans="1:8">
      <c r="A442" s="867" t="s">
        <v>117</v>
      </c>
      <c r="B442" s="868">
        <v>726116</v>
      </c>
      <c r="C442" s="869" t="s">
        <v>126</v>
      </c>
      <c r="D442" s="868" t="s">
        <v>495</v>
      </c>
      <c r="E442" s="868">
        <v>1</v>
      </c>
      <c r="F442" s="868">
        <v>3824512006</v>
      </c>
      <c r="G442" s="867" t="s">
        <v>1504</v>
      </c>
      <c r="H442" s="867" t="s">
        <v>902</v>
      </c>
    </row>
    <row r="443" spans="1:8" ht="14.25">
      <c r="A443" s="1382" t="s">
        <v>723</v>
      </c>
      <c r="B443" s="1382"/>
      <c r="C443" s="1382"/>
      <c r="D443" s="870"/>
      <c r="E443" s="870">
        <f>SUM(E440:E442)</f>
        <v>3</v>
      </c>
      <c r="F443" s="868"/>
      <c r="G443" s="867"/>
      <c r="H443" s="867"/>
    </row>
    <row r="444" spans="1:8">
      <c r="A444" s="867" t="s">
        <v>117</v>
      </c>
      <c r="B444" s="868">
        <v>726132</v>
      </c>
      <c r="C444" s="869" t="s">
        <v>122</v>
      </c>
      <c r="D444" s="868" t="s">
        <v>495</v>
      </c>
      <c r="E444" s="868">
        <v>1</v>
      </c>
      <c r="F444" s="868">
        <v>3824566091</v>
      </c>
      <c r="G444" s="867" t="s">
        <v>1494</v>
      </c>
      <c r="H444" s="867" t="s">
        <v>907</v>
      </c>
    </row>
    <row r="445" spans="1:8">
      <c r="A445" s="867" t="s">
        <v>117</v>
      </c>
      <c r="B445" s="868">
        <v>726128</v>
      </c>
      <c r="C445" s="869" t="s">
        <v>128</v>
      </c>
      <c r="D445" s="868" t="s">
        <v>776</v>
      </c>
      <c r="E445" s="868">
        <v>1</v>
      </c>
      <c r="F445" s="868">
        <v>3824357097</v>
      </c>
      <c r="G445" s="867" t="s">
        <v>1495</v>
      </c>
      <c r="H445" s="867" t="s">
        <v>906</v>
      </c>
    </row>
    <row r="446" spans="1:8">
      <c r="A446" s="867" t="s">
        <v>117</v>
      </c>
      <c r="B446" s="868">
        <v>726124</v>
      </c>
      <c r="C446" s="869" t="s">
        <v>130</v>
      </c>
      <c r="D446" s="868" t="s">
        <v>776</v>
      </c>
      <c r="E446" s="868">
        <v>1</v>
      </c>
      <c r="F446" s="868">
        <v>3824537545</v>
      </c>
      <c r="G446" s="867" t="s">
        <v>1507</v>
      </c>
      <c r="H446" s="867" t="s">
        <v>905</v>
      </c>
    </row>
    <row r="447" spans="1:8">
      <c r="A447" s="867" t="s">
        <v>117</v>
      </c>
      <c r="B447" s="868">
        <v>726123</v>
      </c>
      <c r="C447" s="869" t="s">
        <v>133</v>
      </c>
      <c r="D447" s="868" t="s">
        <v>776</v>
      </c>
      <c r="E447" s="868">
        <v>1</v>
      </c>
      <c r="F447" s="868">
        <v>3824554004</v>
      </c>
      <c r="G447" s="867" t="s">
        <v>1506</v>
      </c>
      <c r="H447" s="867" t="s">
        <v>904</v>
      </c>
    </row>
    <row r="448" spans="1:8">
      <c r="A448" s="867" t="s">
        <v>117</v>
      </c>
      <c r="B448" s="868">
        <v>726120</v>
      </c>
      <c r="C448" s="869" t="s">
        <v>135</v>
      </c>
      <c r="D448" s="868" t="s">
        <v>495</v>
      </c>
      <c r="E448" s="868">
        <v>1</v>
      </c>
      <c r="F448" s="868">
        <v>3824545560</v>
      </c>
      <c r="G448" s="867" t="s">
        <v>1498</v>
      </c>
      <c r="H448" s="867" t="s">
        <v>903</v>
      </c>
    </row>
    <row r="449" spans="1:8">
      <c r="A449" s="867" t="s">
        <v>117</v>
      </c>
      <c r="B449" s="868">
        <v>726113</v>
      </c>
      <c r="C449" s="869" t="s">
        <v>138</v>
      </c>
      <c r="D449" s="868" t="s">
        <v>776</v>
      </c>
      <c r="E449" s="868">
        <v>1</v>
      </c>
      <c r="F449" s="868">
        <v>3824545619</v>
      </c>
      <c r="G449" s="867" t="s">
        <v>1503</v>
      </c>
      <c r="H449" s="867" t="s">
        <v>901</v>
      </c>
    </row>
    <row r="450" spans="1:8" ht="14.25">
      <c r="A450" s="1382" t="s">
        <v>724</v>
      </c>
      <c r="B450" s="1382"/>
      <c r="C450" s="1382"/>
      <c r="D450" s="870"/>
      <c r="E450" s="870">
        <f>SUM(E444:E449)</f>
        <v>6</v>
      </c>
      <c r="F450" s="868"/>
      <c r="G450" s="867"/>
      <c r="H450" s="867"/>
    </row>
    <row r="451" spans="1:8">
      <c r="A451" s="867" t="s">
        <v>117</v>
      </c>
      <c r="B451" s="868">
        <v>324534</v>
      </c>
      <c r="C451" s="869" t="s">
        <v>123</v>
      </c>
      <c r="D451" s="868"/>
      <c r="E451" s="868">
        <v>1</v>
      </c>
      <c r="F451" s="868">
        <v>3824512004</v>
      </c>
      <c r="G451" s="867" t="s">
        <v>1492</v>
      </c>
      <c r="H451" s="867" t="s">
        <v>885</v>
      </c>
    </row>
    <row r="452" spans="1:8" ht="14.25">
      <c r="A452" s="1382" t="s">
        <v>1608</v>
      </c>
      <c r="B452" s="1382"/>
      <c r="C452" s="1382"/>
      <c r="D452" s="870"/>
      <c r="E452" s="870">
        <f>SUM(E451)</f>
        <v>1</v>
      </c>
      <c r="F452" s="868"/>
      <c r="G452" s="867"/>
      <c r="H452" s="867"/>
    </row>
    <row r="453" spans="1:8">
      <c r="A453" s="867" t="s">
        <v>117</v>
      </c>
      <c r="B453" s="868">
        <v>386408</v>
      </c>
      <c r="C453" s="869" t="s">
        <v>131</v>
      </c>
      <c r="D453" s="868"/>
      <c r="E453" s="868">
        <v>1</v>
      </c>
      <c r="F453" s="868">
        <v>3824537074</v>
      </c>
      <c r="G453" s="867" t="s">
        <v>1508</v>
      </c>
      <c r="H453" s="867" t="s">
        <v>884</v>
      </c>
    </row>
    <row r="454" spans="1:8" ht="14.25">
      <c r="A454" s="1383" t="s">
        <v>1609</v>
      </c>
      <c r="B454" s="1383"/>
      <c r="C454" s="1383"/>
      <c r="D454" s="871"/>
      <c r="E454" s="872">
        <f>SUM(E453)</f>
        <v>1</v>
      </c>
      <c r="F454" s="873"/>
      <c r="G454" s="873"/>
      <c r="H454" s="873"/>
    </row>
    <row r="455" spans="1:8">
      <c r="A455" s="867" t="s">
        <v>390</v>
      </c>
      <c r="B455" s="868">
        <v>190665</v>
      </c>
      <c r="C455" s="869" t="s">
        <v>475</v>
      </c>
      <c r="D455" s="868" t="s">
        <v>495</v>
      </c>
      <c r="E455" s="868">
        <v>1</v>
      </c>
      <c r="F455" s="868">
        <v>3823512632</v>
      </c>
      <c r="G455" s="867" t="s">
        <v>1511</v>
      </c>
      <c r="H455" s="867" t="s">
        <v>1145</v>
      </c>
    </row>
    <row r="456" spans="1:8">
      <c r="A456" s="867" t="s">
        <v>390</v>
      </c>
      <c r="B456" s="868">
        <v>190677</v>
      </c>
      <c r="C456" s="869" t="s">
        <v>476</v>
      </c>
      <c r="D456" s="868" t="s">
        <v>779</v>
      </c>
      <c r="E456" s="868">
        <v>1</v>
      </c>
      <c r="F456" s="868">
        <v>3823518743</v>
      </c>
      <c r="G456" s="867" t="s">
        <v>1515</v>
      </c>
      <c r="H456" s="867" t="s">
        <v>1150</v>
      </c>
    </row>
    <row r="457" spans="1:8">
      <c r="A457" s="867" t="s">
        <v>390</v>
      </c>
      <c r="B457" s="868">
        <v>971458</v>
      </c>
      <c r="C457" s="869" t="s">
        <v>477</v>
      </c>
      <c r="D457" s="868" t="s">
        <v>495</v>
      </c>
      <c r="E457" s="868">
        <v>1</v>
      </c>
      <c r="F457" s="868">
        <v>3823515088</v>
      </c>
      <c r="G457" s="867" t="s">
        <v>1509</v>
      </c>
      <c r="H457" s="867" t="s">
        <v>1142</v>
      </c>
    </row>
    <row r="458" spans="1:8" ht="14.25">
      <c r="A458" s="1382" t="s">
        <v>1610</v>
      </c>
      <c r="B458" s="1382"/>
      <c r="C458" s="1382"/>
      <c r="D458" s="870"/>
      <c r="E458" s="870">
        <f>SUM(E455:E457)</f>
        <v>3</v>
      </c>
      <c r="F458" s="868"/>
      <c r="G458" s="867"/>
      <c r="H458" s="867"/>
    </row>
    <row r="459" spans="1:8">
      <c r="A459" s="867" t="s">
        <v>390</v>
      </c>
      <c r="B459" s="868">
        <v>963674</v>
      </c>
      <c r="C459" s="869" t="s">
        <v>470</v>
      </c>
      <c r="D459" s="868" t="s">
        <v>495</v>
      </c>
      <c r="E459" s="868">
        <v>1</v>
      </c>
      <c r="F459" s="868">
        <v>3823514616</v>
      </c>
      <c r="G459" s="867" t="s">
        <v>1517</v>
      </c>
      <c r="H459" s="867" t="s">
        <v>1154</v>
      </c>
    </row>
    <row r="460" spans="1:8" ht="14.25">
      <c r="A460" s="1382" t="s">
        <v>1611</v>
      </c>
      <c r="B460" s="1382"/>
      <c r="C460" s="1382"/>
      <c r="D460" s="870"/>
      <c r="E460" s="870">
        <f>SUM(E459)</f>
        <v>1</v>
      </c>
      <c r="F460" s="868"/>
      <c r="G460" s="867"/>
      <c r="H460" s="867"/>
    </row>
    <row r="461" spans="1:8">
      <c r="A461" s="867" t="s">
        <v>390</v>
      </c>
      <c r="B461" s="868">
        <v>726315</v>
      </c>
      <c r="C461" s="869" t="s">
        <v>391</v>
      </c>
      <c r="D461" s="868" t="s">
        <v>495</v>
      </c>
      <c r="E461" s="868">
        <v>1</v>
      </c>
      <c r="F461" s="868">
        <v>3823513944</v>
      </c>
      <c r="G461" s="867" t="s">
        <v>1518</v>
      </c>
      <c r="H461" s="867"/>
    </row>
    <row r="462" spans="1:8">
      <c r="A462" s="867" t="s">
        <v>390</v>
      </c>
      <c r="B462" s="868">
        <v>726320</v>
      </c>
      <c r="C462" s="869" t="s">
        <v>393</v>
      </c>
      <c r="D462" s="868" t="s">
        <v>495</v>
      </c>
      <c r="E462" s="868">
        <v>1</v>
      </c>
      <c r="F462" s="868">
        <v>3823514100</v>
      </c>
      <c r="G462" s="867" t="s">
        <v>1519</v>
      </c>
      <c r="H462" s="867" t="s">
        <v>1155</v>
      </c>
    </row>
    <row r="463" spans="1:8">
      <c r="A463" s="867" t="s">
        <v>390</v>
      </c>
      <c r="B463" s="868">
        <v>726323</v>
      </c>
      <c r="C463" s="869" t="s">
        <v>409</v>
      </c>
      <c r="D463" s="868" t="s">
        <v>779</v>
      </c>
      <c r="E463" s="868">
        <v>1</v>
      </c>
      <c r="F463" s="868">
        <v>3823513851</v>
      </c>
      <c r="G463" s="867" t="s">
        <v>1207</v>
      </c>
      <c r="H463" s="867" t="s">
        <v>1156</v>
      </c>
    </row>
    <row r="464" spans="1:8">
      <c r="A464" s="867" t="s">
        <v>390</v>
      </c>
      <c r="B464" s="868">
        <v>726661</v>
      </c>
      <c r="C464" s="869" t="s">
        <v>417</v>
      </c>
      <c r="D464" s="868" t="s">
        <v>783</v>
      </c>
      <c r="E464" s="868">
        <v>1</v>
      </c>
      <c r="F464" s="868">
        <v>3823518786</v>
      </c>
      <c r="G464" s="867" t="s">
        <v>1536</v>
      </c>
      <c r="H464" s="867"/>
    </row>
    <row r="465" spans="1:8">
      <c r="A465" s="867" t="s">
        <v>390</v>
      </c>
      <c r="B465" s="868">
        <v>726659</v>
      </c>
      <c r="C465" s="869" t="s">
        <v>423</v>
      </c>
      <c r="D465" s="868" t="s">
        <v>776</v>
      </c>
      <c r="E465" s="868">
        <v>1</v>
      </c>
      <c r="F465" s="868">
        <v>3823512007</v>
      </c>
      <c r="G465" s="867" t="s">
        <v>1535</v>
      </c>
      <c r="H465" s="867" t="s">
        <v>1177</v>
      </c>
    </row>
    <row r="466" spans="1:8">
      <c r="A466" s="867" t="s">
        <v>390</v>
      </c>
      <c r="B466" s="868">
        <v>726654</v>
      </c>
      <c r="C466" s="869" t="s">
        <v>436</v>
      </c>
      <c r="D466" s="868" t="s">
        <v>783</v>
      </c>
      <c r="E466" s="868">
        <v>1</v>
      </c>
      <c r="F466" s="868">
        <v>3823514476</v>
      </c>
      <c r="G466" s="867" t="s">
        <v>1534</v>
      </c>
      <c r="H466" s="867" t="s">
        <v>1176</v>
      </c>
    </row>
    <row r="467" spans="1:8" ht="14.25">
      <c r="A467" s="1382" t="s">
        <v>1612</v>
      </c>
      <c r="B467" s="1382"/>
      <c r="C467" s="1382"/>
      <c r="D467" s="870"/>
      <c r="E467" s="870">
        <f>SUM(E461:E466)</f>
        <v>6</v>
      </c>
      <c r="F467" s="868"/>
      <c r="G467" s="867"/>
      <c r="H467" s="867"/>
    </row>
    <row r="468" spans="1:8">
      <c r="A468" s="867" t="s">
        <v>390</v>
      </c>
      <c r="B468" s="868">
        <v>726650</v>
      </c>
      <c r="C468" s="869" t="s">
        <v>394</v>
      </c>
      <c r="D468" s="868" t="s">
        <v>783</v>
      </c>
      <c r="E468" s="868">
        <v>1</v>
      </c>
      <c r="F468" s="868">
        <v>3823672258</v>
      </c>
      <c r="G468" s="867" t="s">
        <v>1533</v>
      </c>
      <c r="H468" s="867" t="s">
        <v>1175</v>
      </c>
    </row>
    <row r="469" spans="1:8">
      <c r="A469" s="867" t="s">
        <v>390</v>
      </c>
      <c r="B469" s="868">
        <v>726335</v>
      </c>
      <c r="C469" s="869" t="s">
        <v>396</v>
      </c>
      <c r="D469" s="868" t="s">
        <v>783</v>
      </c>
      <c r="E469" s="868">
        <v>1</v>
      </c>
      <c r="F469" s="868">
        <v>3823617033</v>
      </c>
      <c r="G469" s="867" t="s">
        <v>1544</v>
      </c>
      <c r="H469" s="867" t="s">
        <v>1157</v>
      </c>
    </row>
    <row r="470" spans="1:8">
      <c r="A470" s="867" t="s">
        <v>390</v>
      </c>
      <c r="B470" s="868">
        <v>726646</v>
      </c>
      <c r="C470" s="869" t="s">
        <v>397</v>
      </c>
      <c r="D470" s="868" t="s">
        <v>783</v>
      </c>
      <c r="E470" s="868">
        <v>1</v>
      </c>
      <c r="F470" s="868">
        <v>3823574004</v>
      </c>
      <c r="G470" s="867" t="s">
        <v>1549</v>
      </c>
      <c r="H470" s="867" t="s">
        <v>1174</v>
      </c>
    </row>
    <row r="471" spans="1:8">
      <c r="A471" s="867" t="s">
        <v>390</v>
      </c>
      <c r="B471" s="868">
        <v>745122</v>
      </c>
      <c r="C471" s="869" t="s">
        <v>398</v>
      </c>
      <c r="D471" s="868" t="s">
        <v>783</v>
      </c>
      <c r="E471" s="868">
        <v>1</v>
      </c>
      <c r="F471" s="868">
        <v>3823692026</v>
      </c>
      <c r="G471" s="867" t="s">
        <v>1537</v>
      </c>
      <c r="H471" s="867" t="s">
        <v>1178</v>
      </c>
    </row>
    <row r="472" spans="1:8">
      <c r="A472" s="867" t="s">
        <v>390</v>
      </c>
      <c r="B472" s="868">
        <v>726643</v>
      </c>
      <c r="C472" s="869" t="s">
        <v>399</v>
      </c>
      <c r="D472" s="868" t="s">
        <v>783</v>
      </c>
      <c r="E472" s="868">
        <v>1</v>
      </c>
      <c r="F472" s="868">
        <v>3823692158</v>
      </c>
      <c r="G472" s="867" t="s">
        <v>1532</v>
      </c>
      <c r="H472" s="867"/>
    </row>
    <row r="473" spans="1:8">
      <c r="A473" s="867" t="s">
        <v>390</v>
      </c>
      <c r="B473" s="868">
        <v>726638</v>
      </c>
      <c r="C473" s="869" t="s">
        <v>401</v>
      </c>
      <c r="D473" s="868" t="s">
        <v>783</v>
      </c>
      <c r="E473" s="868">
        <v>1</v>
      </c>
      <c r="F473" s="868">
        <v>3823635013</v>
      </c>
      <c r="G473" s="867" t="s">
        <v>1548</v>
      </c>
      <c r="H473" s="867" t="s">
        <v>1173</v>
      </c>
    </row>
    <row r="474" spans="1:8">
      <c r="A474" s="867" t="s">
        <v>390</v>
      </c>
      <c r="B474" s="868">
        <v>726632</v>
      </c>
      <c r="C474" s="869" t="s">
        <v>402</v>
      </c>
      <c r="D474" s="868" t="s">
        <v>783</v>
      </c>
      <c r="E474" s="868">
        <v>1</v>
      </c>
      <c r="F474" s="868">
        <v>3823596563</v>
      </c>
      <c r="G474" s="867" t="s">
        <v>1531</v>
      </c>
      <c r="H474" s="867" t="s">
        <v>1172</v>
      </c>
    </row>
    <row r="475" spans="1:8">
      <c r="A475" s="867" t="s">
        <v>390</v>
      </c>
      <c r="B475" s="868">
        <v>726623</v>
      </c>
      <c r="C475" s="869" t="s">
        <v>403</v>
      </c>
      <c r="D475" s="868" t="s">
        <v>783</v>
      </c>
      <c r="E475" s="868">
        <v>1</v>
      </c>
      <c r="F475" s="868">
        <v>3823585015</v>
      </c>
      <c r="G475" s="867" t="s">
        <v>1530</v>
      </c>
      <c r="H475" s="867" t="s">
        <v>1171</v>
      </c>
    </row>
    <row r="476" spans="1:8">
      <c r="A476" s="867" t="s">
        <v>390</v>
      </c>
      <c r="B476" s="868">
        <v>726338</v>
      </c>
      <c r="C476" s="869" t="s">
        <v>406</v>
      </c>
      <c r="D476" s="868" t="s">
        <v>776</v>
      </c>
      <c r="E476" s="868">
        <v>1</v>
      </c>
      <c r="F476" s="868">
        <v>3823624045</v>
      </c>
      <c r="G476" s="867" t="s">
        <v>1545</v>
      </c>
      <c r="H476" s="867" t="s">
        <v>1158</v>
      </c>
    </row>
    <row r="477" spans="1:8">
      <c r="A477" s="867" t="s">
        <v>390</v>
      </c>
      <c r="B477" s="868">
        <v>726355</v>
      </c>
      <c r="C477" s="869" t="s">
        <v>407</v>
      </c>
      <c r="D477" s="868" t="s">
        <v>783</v>
      </c>
      <c r="E477" s="868">
        <v>1</v>
      </c>
      <c r="F477" s="868">
        <v>3823585283</v>
      </c>
      <c r="G477" s="867" t="s">
        <v>1521</v>
      </c>
      <c r="H477" s="867" t="s">
        <v>1160</v>
      </c>
    </row>
    <row r="478" spans="1:8">
      <c r="A478" s="867" t="s">
        <v>390</v>
      </c>
      <c r="B478" s="868">
        <v>726360</v>
      </c>
      <c r="C478" s="869" t="s">
        <v>408</v>
      </c>
      <c r="D478" s="868" t="s">
        <v>783</v>
      </c>
      <c r="E478" s="868">
        <v>1</v>
      </c>
      <c r="F478" s="868">
        <v>3823672217</v>
      </c>
      <c r="G478" s="867" t="s">
        <v>1522</v>
      </c>
      <c r="H478" s="867" t="s">
        <v>1161</v>
      </c>
    </row>
    <row r="479" spans="1:8">
      <c r="A479" s="867" t="s">
        <v>390</v>
      </c>
      <c r="B479" s="868">
        <v>726613</v>
      </c>
      <c r="C479" s="869" t="s">
        <v>411</v>
      </c>
      <c r="D479" s="868" t="s">
        <v>783</v>
      </c>
      <c r="E479" s="868">
        <v>1</v>
      </c>
      <c r="F479" s="868">
        <v>3823692256</v>
      </c>
      <c r="G479" s="867" t="s">
        <v>1529</v>
      </c>
      <c r="H479" s="867" t="s">
        <v>1170</v>
      </c>
    </row>
    <row r="480" spans="1:8">
      <c r="A480" s="867" t="s">
        <v>390</v>
      </c>
      <c r="B480" s="868">
        <v>726363</v>
      </c>
      <c r="C480" s="869" t="s">
        <v>414</v>
      </c>
      <c r="D480" s="868" t="s">
        <v>783</v>
      </c>
      <c r="E480" s="868">
        <v>1</v>
      </c>
      <c r="F480" s="868">
        <v>3823672278</v>
      </c>
      <c r="G480" s="867" t="s">
        <v>1523</v>
      </c>
      <c r="H480" s="867" t="s">
        <v>1162</v>
      </c>
    </row>
    <row r="481" spans="1:8">
      <c r="A481" s="867" t="s">
        <v>390</v>
      </c>
      <c r="B481" s="868">
        <v>726603</v>
      </c>
      <c r="C481" s="869" t="s">
        <v>425</v>
      </c>
      <c r="D481" s="868" t="s">
        <v>783</v>
      </c>
      <c r="E481" s="868">
        <v>1</v>
      </c>
      <c r="F481" s="868">
        <v>3823657161</v>
      </c>
      <c r="G481" s="867" t="s">
        <v>1547</v>
      </c>
      <c r="H481" s="867" t="s">
        <v>1169</v>
      </c>
    </row>
    <row r="482" spans="1:8">
      <c r="A482" s="867" t="s">
        <v>390</v>
      </c>
      <c r="B482" s="868">
        <v>726590</v>
      </c>
      <c r="C482" s="869" t="s">
        <v>428</v>
      </c>
      <c r="D482" s="868" t="s">
        <v>783</v>
      </c>
      <c r="E482" s="868">
        <v>1</v>
      </c>
      <c r="F482" s="868">
        <v>3823646003</v>
      </c>
      <c r="G482" s="867" t="s">
        <v>1528</v>
      </c>
      <c r="H482" s="867" t="s">
        <v>1168</v>
      </c>
    </row>
    <row r="483" spans="1:8">
      <c r="A483" s="867" t="s">
        <v>390</v>
      </c>
      <c r="B483" s="868">
        <v>726370</v>
      </c>
      <c r="C483" s="869" t="s">
        <v>429</v>
      </c>
      <c r="D483" s="868" t="s">
        <v>783</v>
      </c>
      <c r="E483" s="868">
        <v>1</v>
      </c>
      <c r="F483" s="868">
        <v>3823596233</v>
      </c>
      <c r="G483" s="867" t="s">
        <v>1546</v>
      </c>
      <c r="H483" s="867" t="s">
        <v>1163</v>
      </c>
    </row>
    <row r="484" spans="1:8">
      <c r="A484" s="867" t="s">
        <v>390</v>
      </c>
      <c r="B484" s="868">
        <v>726583</v>
      </c>
      <c r="C484" s="869" t="s">
        <v>430</v>
      </c>
      <c r="D484" s="868" t="s">
        <v>783</v>
      </c>
      <c r="E484" s="868">
        <v>1</v>
      </c>
      <c r="F484" s="868">
        <v>3823596132</v>
      </c>
      <c r="G484" s="867" t="s">
        <v>1546</v>
      </c>
      <c r="H484" s="867"/>
    </row>
    <row r="485" spans="1:8">
      <c r="A485" s="867" t="s">
        <v>390</v>
      </c>
      <c r="B485" s="868">
        <v>726580</v>
      </c>
      <c r="C485" s="869" t="s">
        <v>432</v>
      </c>
      <c r="D485" s="868" t="s">
        <v>783</v>
      </c>
      <c r="E485" s="868">
        <v>1</v>
      </c>
      <c r="F485" s="868">
        <v>3823662154</v>
      </c>
      <c r="G485" s="867" t="s">
        <v>1527</v>
      </c>
      <c r="H485" s="867" t="s">
        <v>1167</v>
      </c>
    </row>
    <row r="486" spans="1:8">
      <c r="A486" s="867" t="s">
        <v>390</v>
      </c>
      <c r="B486" s="868">
        <v>726375</v>
      </c>
      <c r="C486" s="869" t="s">
        <v>433</v>
      </c>
      <c r="D486" s="868" t="s">
        <v>783</v>
      </c>
      <c r="E486" s="868">
        <v>1</v>
      </c>
      <c r="F486" s="868">
        <v>3823512353</v>
      </c>
      <c r="G486" s="867" t="s">
        <v>1524</v>
      </c>
      <c r="H486" s="867" t="s">
        <v>1164</v>
      </c>
    </row>
    <row r="487" spans="1:8">
      <c r="A487" s="867" t="s">
        <v>390</v>
      </c>
      <c r="B487" s="868">
        <v>726577</v>
      </c>
      <c r="C487" s="869" t="s">
        <v>434</v>
      </c>
      <c r="D487" s="868" t="s">
        <v>776</v>
      </c>
      <c r="E487" s="868">
        <v>1</v>
      </c>
      <c r="F487" s="868">
        <v>3823683076</v>
      </c>
      <c r="G487" s="867" t="s">
        <v>1526</v>
      </c>
      <c r="H487" s="867" t="s">
        <v>1166</v>
      </c>
    </row>
    <row r="488" spans="1:8">
      <c r="A488" s="867" t="s">
        <v>390</v>
      </c>
      <c r="B488" s="868">
        <v>726343</v>
      </c>
      <c r="C488" s="869" t="s">
        <v>439</v>
      </c>
      <c r="D488" s="868" t="s">
        <v>783</v>
      </c>
      <c r="E488" s="868">
        <v>1</v>
      </c>
      <c r="F488" s="868">
        <v>3823563116</v>
      </c>
      <c r="G488" s="867" t="s">
        <v>1520</v>
      </c>
      <c r="H488" s="867" t="s">
        <v>1159</v>
      </c>
    </row>
    <row r="489" spans="1:8">
      <c r="A489" s="867" t="s">
        <v>390</v>
      </c>
      <c r="B489" s="868">
        <v>726377</v>
      </c>
      <c r="C489" s="869" t="s">
        <v>441</v>
      </c>
      <c r="D489" s="868" t="s">
        <v>783</v>
      </c>
      <c r="E489" s="868">
        <v>1</v>
      </c>
      <c r="F489" s="868">
        <v>3823585178</v>
      </c>
      <c r="G489" s="867" t="s">
        <v>1525</v>
      </c>
      <c r="H489" s="867" t="s">
        <v>1165</v>
      </c>
    </row>
    <row r="490" spans="1:8" ht="14.25">
      <c r="A490" s="1382" t="s">
        <v>1613</v>
      </c>
      <c r="B490" s="1382"/>
      <c r="C490" s="1382"/>
      <c r="D490" s="870"/>
      <c r="E490" s="870">
        <f>SUM(E468:E489)</f>
        <v>22</v>
      </c>
      <c r="F490" s="868"/>
      <c r="G490" s="867"/>
      <c r="H490" s="867"/>
    </row>
    <row r="491" spans="1:8">
      <c r="A491" s="867" t="s">
        <v>390</v>
      </c>
      <c r="B491" s="868">
        <v>726662</v>
      </c>
      <c r="C491" s="874" t="s">
        <v>392</v>
      </c>
      <c r="D491" s="868" t="s">
        <v>779</v>
      </c>
      <c r="E491" s="868">
        <v>1</v>
      </c>
      <c r="F491" s="868">
        <v>3823513944</v>
      </c>
      <c r="G491" s="867" t="s">
        <v>1518</v>
      </c>
      <c r="H491" s="867" t="s">
        <v>1184</v>
      </c>
    </row>
    <row r="492" spans="1:8">
      <c r="A492" s="867" t="s">
        <v>390</v>
      </c>
      <c r="B492" s="868">
        <v>726330</v>
      </c>
      <c r="C492" s="869" t="s">
        <v>410</v>
      </c>
      <c r="D492" s="868" t="s">
        <v>776</v>
      </c>
      <c r="E492" s="868">
        <v>1</v>
      </c>
      <c r="F492" s="868">
        <v>3823512106</v>
      </c>
      <c r="G492" s="867" t="s">
        <v>1538</v>
      </c>
      <c r="H492" s="867" t="s">
        <v>1179</v>
      </c>
    </row>
    <row r="493" spans="1:8">
      <c r="A493" s="867" t="s">
        <v>390</v>
      </c>
      <c r="B493" s="868">
        <v>726572</v>
      </c>
      <c r="C493" s="869" t="s">
        <v>413</v>
      </c>
      <c r="D493" s="868" t="s">
        <v>776</v>
      </c>
      <c r="E493" s="868">
        <v>1</v>
      </c>
      <c r="F493" s="868">
        <v>3823515222</v>
      </c>
      <c r="G493" s="867" t="s">
        <v>1539</v>
      </c>
      <c r="H493" s="867" t="s">
        <v>1180</v>
      </c>
    </row>
    <row r="494" spans="1:8">
      <c r="A494" s="867" t="s">
        <v>390</v>
      </c>
      <c r="B494" s="868">
        <v>726660</v>
      </c>
      <c r="C494" s="869" t="s">
        <v>418</v>
      </c>
      <c r="D494" s="868" t="s">
        <v>495</v>
      </c>
      <c r="E494" s="868">
        <v>1</v>
      </c>
      <c r="F494" s="868">
        <v>3823518786</v>
      </c>
      <c r="G494" s="867" t="s">
        <v>1536</v>
      </c>
      <c r="H494" s="867"/>
    </row>
    <row r="495" spans="1:8">
      <c r="A495" s="867" t="s">
        <v>390</v>
      </c>
      <c r="B495" s="868">
        <v>726656</v>
      </c>
      <c r="C495" s="869" t="s">
        <v>424</v>
      </c>
      <c r="D495" s="868" t="s">
        <v>776</v>
      </c>
      <c r="E495" s="868">
        <v>1</v>
      </c>
      <c r="F495" s="868">
        <v>3823512007</v>
      </c>
      <c r="G495" s="867" t="s">
        <v>1535</v>
      </c>
      <c r="H495" s="867" t="s">
        <v>1177</v>
      </c>
    </row>
    <row r="496" spans="1:8">
      <c r="A496" s="867" t="s">
        <v>390</v>
      </c>
      <c r="B496" s="868">
        <v>726651</v>
      </c>
      <c r="C496" s="869" t="s">
        <v>437</v>
      </c>
      <c r="D496" s="868" t="s">
        <v>779</v>
      </c>
      <c r="E496" s="868">
        <v>1</v>
      </c>
      <c r="F496" s="868">
        <v>3823514476</v>
      </c>
      <c r="G496" s="867" t="s">
        <v>1534</v>
      </c>
      <c r="H496" s="867" t="s">
        <v>1176</v>
      </c>
    </row>
    <row r="497" spans="1:8" ht="25.5">
      <c r="A497" s="867" t="s">
        <v>390</v>
      </c>
      <c r="B497" s="868">
        <v>726568</v>
      </c>
      <c r="C497" s="869" t="s">
        <v>438</v>
      </c>
      <c r="D497" s="868" t="s">
        <v>776</v>
      </c>
      <c r="E497" s="868">
        <v>1</v>
      </c>
      <c r="F497" s="868">
        <v>3823513851</v>
      </c>
      <c r="G497" s="867" t="s">
        <v>1510</v>
      </c>
      <c r="H497" s="867" t="s">
        <v>1144</v>
      </c>
    </row>
    <row r="498" spans="1:8" ht="14.25">
      <c r="A498" s="1382" t="s">
        <v>726</v>
      </c>
      <c r="B498" s="1382"/>
      <c r="C498" s="1382"/>
      <c r="D498" s="870"/>
      <c r="E498" s="870">
        <f>SUM(E491:E497)</f>
        <v>7</v>
      </c>
      <c r="F498" s="868"/>
      <c r="G498" s="867"/>
      <c r="H498" s="867"/>
    </row>
    <row r="499" spans="1:8">
      <c r="A499" s="867" t="s">
        <v>390</v>
      </c>
      <c r="B499" s="868">
        <v>726640</v>
      </c>
      <c r="C499" s="869" t="s">
        <v>400</v>
      </c>
      <c r="D499" s="868" t="s">
        <v>779</v>
      </c>
      <c r="E499" s="868">
        <v>1</v>
      </c>
      <c r="F499" s="868">
        <v>3823692158</v>
      </c>
      <c r="G499" s="867" t="s">
        <v>1532</v>
      </c>
      <c r="H499" s="867"/>
    </row>
    <row r="500" spans="1:8">
      <c r="A500" s="867" t="s">
        <v>390</v>
      </c>
      <c r="B500" s="868">
        <v>726350</v>
      </c>
      <c r="C500" s="869" t="s">
        <v>404</v>
      </c>
      <c r="D500" s="868" t="s">
        <v>776</v>
      </c>
      <c r="E500" s="868">
        <v>1</v>
      </c>
      <c r="F500" s="868">
        <v>3823624021</v>
      </c>
      <c r="G500" s="867" t="s">
        <v>1550</v>
      </c>
      <c r="H500" s="867">
        <v>0</v>
      </c>
    </row>
    <row r="501" spans="1:8">
      <c r="A501" s="867" t="s">
        <v>390</v>
      </c>
      <c r="B501" s="868">
        <v>726609</v>
      </c>
      <c r="C501" s="869" t="s">
        <v>412</v>
      </c>
      <c r="D501" s="868" t="s">
        <v>779</v>
      </c>
      <c r="E501" s="868">
        <v>1</v>
      </c>
      <c r="F501" s="868">
        <v>3823692256</v>
      </c>
      <c r="G501" s="867" t="s">
        <v>1529</v>
      </c>
      <c r="H501" s="867" t="s">
        <v>1183</v>
      </c>
    </row>
    <row r="502" spans="1:8">
      <c r="A502" s="867" t="s">
        <v>390</v>
      </c>
      <c r="B502" s="868">
        <v>726596</v>
      </c>
      <c r="C502" s="869" t="s">
        <v>426</v>
      </c>
      <c r="D502" s="868" t="s">
        <v>495</v>
      </c>
      <c r="E502" s="868">
        <v>1</v>
      </c>
      <c r="F502" s="868">
        <v>3823657161</v>
      </c>
      <c r="G502" s="867" t="s">
        <v>1547</v>
      </c>
      <c r="H502" s="867" t="s">
        <v>1182</v>
      </c>
    </row>
    <row r="503" spans="1:8">
      <c r="A503" s="867" t="s">
        <v>390</v>
      </c>
      <c r="B503" s="868">
        <v>726582</v>
      </c>
      <c r="C503" s="869" t="s">
        <v>431</v>
      </c>
      <c r="D503" s="868" t="s">
        <v>495</v>
      </c>
      <c r="E503" s="868">
        <v>1</v>
      </c>
      <c r="F503" s="868">
        <v>3823596132</v>
      </c>
      <c r="G503" s="867" t="s">
        <v>1546</v>
      </c>
      <c r="H503" s="867">
        <v>0</v>
      </c>
    </row>
    <row r="504" spans="1:8">
      <c r="A504" s="867" t="s">
        <v>390</v>
      </c>
      <c r="B504" s="868">
        <v>726575</v>
      </c>
      <c r="C504" s="869" t="s">
        <v>435</v>
      </c>
      <c r="D504" s="868" t="s">
        <v>776</v>
      </c>
      <c r="E504" s="868">
        <v>1</v>
      </c>
      <c r="F504" s="868">
        <v>3823683076</v>
      </c>
      <c r="G504" s="867" t="s">
        <v>1526</v>
      </c>
      <c r="H504" s="867" t="s">
        <v>1181</v>
      </c>
    </row>
    <row r="505" spans="1:8">
      <c r="A505" s="867" t="s">
        <v>390</v>
      </c>
      <c r="B505" s="868">
        <v>746047</v>
      </c>
      <c r="C505" s="869" t="s">
        <v>440</v>
      </c>
      <c r="D505" s="868" t="s">
        <v>776</v>
      </c>
      <c r="E505" s="868">
        <v>1</v>
      </c>
      <c r="F505" s="868">
        <v>3823563116</v>
      </c>
      <c r="G505" s="867" t="s">
        <v>1540</v>
      </c>
      <c r="H505" s="867" t="s">
        <v>1159</v>
      </c>
    </row>
    <row r="506" spans="1:8" ht="14.25">
      <c r="A506" s="1382" t="s">
        <v>1614</v>
      </c>
      <c r="B506" s="1382"/>
      <c r="C506" s="1382"/>
      <c r="D506" s="870"/>
      <c r="E506" s="870">
        <f>SUM(E499:E505)</f>
        <v>7</v>
      </c>
      <c r="F506" s="868"/>
      <c r="G506" s="867"/>
      <c r="H506" s="867"/>
    </row>
    <row r="507" spans="1:8">
      <c r="A507" s="867" t="s">
        <v>390</v>
      </c>
      <c r="B507" s="868">
        <v>373342</v>
      </c>
      <c r="C507" s="869" t="s">
        <v>415</v>
      </c>
      <c r="D507" s="868" t="s">
        <v>779</v>
      </c>
      <c r="E507" s="868">
        <v>1</v>
      </c>
      <c r="F507" s="868">
        <v>3823514968</v>
      </c>
      <c r="G507" s="867" t="s">
        <v>1541</v>
      </c>
      <c r="H507" s="867" t="s">
        <v>1143</v>
      </c>
    </row>
    <row r="508" spans="1:8">
      <c r="A508" s="867" t="s">
        <v>390</v>
      </c>
      <c r="B508" s="868">
        <v>964347</v>
      </c>
      <c r="C508" s="869" t="s">
        <v>416</v>
      </c>
      <c r="D508" s="868" t="s">
        <v>779</v>
      </c>
      <c r="E508" s="868">
        <v>1</v>
      </c>
      <c r="F508" s="868">
        <v>3823513661</v>
      </c>
      <c r="G508" s="867" t="s">
        <v>1543</v>
      </c>
      <c r="H508" s="867" t="s">
        <v>1153</v>
      </c>
    </row>
    <row r="509" spans="1:8">
      <c r="A509" s="867" t="s">
        <v>390</v>
      </c>
      <c r="B509" s="868">
        <v>751127</v>
      </c>
      <c r="C509" s="869" t="s">
        <v>419</v>
      </c>
      <c r="D509" s="868" t="s">
        <v>779</v>
      </c>
      <c r="E509" s="868">
        <v>1</v>
      </c>
      <c r="F509" s="868">
        <v>3823518028</v>
      </c>
      <c r="G509" s="867" t="s">
        <v>1516</v>
      </c>
      <c r="H509" s="867" t="s">
        <v>1151</v>
      </c>
    </row>
    <row r="510" spans="1:8">
      <c r="A510" s="867" t="s">
        <v>390</v>
      </c>
      <c r="B510" s="868">
        <v>963265</v>
      </c>
      <c r="C510" s="869" t="s">
        <v>420</v>
      </c>
      <c r="D510" s="868" t="s">
        <v>776</v>
      </c>
      <c r="E510" s="868">
        <v>1</v>
      </c>
      <c r="F510" s="868">
        <v>3823518202</v>
      </c>
      <c r="G510" s="867" t="s">
        <v>1514</v>
      </c>
      <c r="H510" s="867" t="s">
        <v>1149</v>
      </c>
    </row>
    <row r="511" spans="1:8">
      <c r="A511" s="867" t="s">
        <v>390</v>
      </c>
      <c r="B511" s="868">
        <v>905576</v>
      </c>
      <c r="C511" s="869" t="s">
        <v>421</v>
      </c>
      <c r="D511" s="868" t="s">
        <v>779</v>
      </c>
      <c r="E511" s="868">
        <v>1</v>
      </c>
      <c r="F511" s="868">
        <v>3823514014</v>
      </c>
      <c r="G511" s="867" t="s">
        <v>1542</v>
      </c>
      <c r="H511" s="867" t="s">
        <v>1148</v>
      </c>
    </row>
    <row r="512" spans="1:8" ht="25.5">
      <c r="A512" s="867" t="s">
        <v>390</v>
      </c>
      <c r="B512" s="868">
        <v>757887</v>
      </c>
      <c r="C512" s="869" t="s">
        <v>422</v>
      </c>
      <c r="D512" s="868" t="s">
        <v>495</v>
      </c>
      <c r="E512" s="868">
        <v>1</v>
      </c>
      <c r="F512" s="868">
        <v>3823512535</v>
      </c>
      <c r="G512" s="867" t="s">
        <v>1543</v>
      </c>
      <c r="H512" s="867" t="s">
        <v>1152</v>
      </c>
    </row>
    <row r="513" spans="1:8">
      <c r="A513" s="867" t="s">
        <v>390</v>
      </c>
      <c r="B513" s="868">
        <v>99959302</v>
      </c>
      <c r="C513" s="869" t="s">
        <v>427</v>
      </c>
      <c r="D513" s="868"/>
      <c r="E513" s="868">
        <v>1</v>
      </c>
      <c r="F513" s="868">
        <v>3823515677</v>
      </c>
      <c r="G513" s="867" t="s">
        <v>1551</v>
      </c>
      <c r="H513" s="867"/>
    </row>
    <row r="514" spans="1:8" ht="14.25">
      <c r="A514" s="867"/>
      <c r="B514" s="1382" t="s">
        <v>1615</v>
      </c>
      <c r="C514" s="1382"/>
      <c r="D514" s="870"/>
      <c r="E514" s="870">
        <f>SUM(E507:E513)</f>
        <v>7</v>
      </c>
      <c r="F514" s="868"/>
      <c r="G514" s="867"/>
      <c r="H514" s="867"/>
    </row>
    <row r="515" spans="1:8">
      <c r="A515" s="867" t="s">
        <v>390</v>
      </c>
      <c r="B515" s="868">
        <v>751650</v>
      </c>
      <c r="C515" s="869" t="s">
        <v>395</v>
      </c>
      <c r="D515" s="868" t="s">
        <v>776</v>
      </c>
      <c r="E515" s="868">
        <v>1</v>
      </c>
      <c r="F515" s="868">
        <v>3823617109</v>
      </c>
      <c r="G515" s="867" t="s">
        <v>1513</v>
      </c>
      <c r="H515" s="867" t="s">
        <v>1147</v>
      </c>
    </row>
    <row r="516" spans="1:8">
      <c r="A516" s="867" t="s">
        <v>390</v>
      </c>
      <c r="B516" s="868">
        <v>751649</v>
      </c>
      <c r="C516" s="869" t="s">
        <v>405</v>
      </c>
      <c r="D516" s="868" t="s">
        <v>776</v>
      </c>
      <c r="E516" s="868">
        <v>1</v>
      </c>
      <c r="F516" s="868">
        <v>3823624021</v>
      </c>
      <c r="G516" s="867" t="s">
        <v>1512</v>
      </c>
      <c r="H516" s="867" t="s">
        <v>1146</v>
      </c>
    </row>
    <row r="517" spans="1:8" ht="14.25">
      <c r="A517" s="1382" t="s">
        <v>1616</v>
      </c>
      <c r="B517" s="1382"/>
      <c r="C517" s="1382"/>
      <c r="D517" s="870"/>
      <c r="E517" s="870">
        <f>SUM(E515:E516)</f>
        <v>2</v>
      </c>
      <c r="F517" s="868"/>
      <c r="G517" s="867"/>
      <c r="H517" s="867"/>
    </row>
    <row r="518" spans="1:8">
      <c r="A518" s="867" t="s">
        <v>442</v>
      </c>
      <c r="B518" s="868">
        <v>270503</v>
      </c>
      <c r="C518" s="869" t="s">
        <v>475</v>
      </c>
      <c r="D518" s="868" t="s">
        <v>776</v>
      </c>
      <c r="E518" s="868">
        <v>1</v>
      </c>
      <c r="F518" s="868">
        <v>3823112101</v>
      </c>
      <c r="G518" s="867" t="s">
        <v>1554</v>
      </c>
      <c r="H518" s="867" t="s">
        <v>1186</v>
      </c>
    </row>
    <row r="519" spans="1:8">
      <c r="A519" s="867" t="s">
        <v>442</v>
      </c>
      <c r="B519" s="868">
        <v>221109</v>
      </c>
      <c r="C519" s="869" t="s">
        <v>476</v>
      </c>
      <c r="D519" s="868"/>
      <c r="E519" s="868">
        <v>1</v>
      </c>
      <c r="F519" s="868">
        <v>3823112100</v>
      </c>
      <c r="G519" s="867" t="s">
        <v>1556</v>
      </c>
      <c r="H519" s="867" t="s">
        <v>1188</v>
      </c>
    </row>
    <row r="520" spans="1:8">
      <c r="A520" s="867" t="s">
        <v>442</v>
      </c>
      <c r="B520" s="868">
        <v>971460</v>
      </c>
      <c r="C520" s="869" t="s">
        <v>477</v>
      </c>
      <c r="D520" s="868" t="s">
        <v>495</v>
      </c>
      <c r="E520" s="868">
        <v>1</v>
      </c>
      <c r="F520" s="868">
        <v>3823112434</v>
      </c>
      <c r="G520" s="867" t="s">
        <v>1552</v>
      </c>
      <c r="H520" s="867" t="s">
        <v>1185</v>
      </c>
    </row>
    <row r="521" spans="1:8" ht="14.25">
      <c r="A521" s="1382" t="s">
        <v>1627</v>
      </c>
      <c r="B521" s="1382"/>
      <c r="C521" s="1382"/>
      <c r="D521" s="868"/>
      <c r="E521" s="870">
        <f>SUM(E518:E520)</f>
        <v>3</v>
      </c>
      <c r="F521" s="868"/>
      <c r="G521" s="867"/>
      <c r="H521" s="867"/>
    </row>
    <row r="522" spans="1:8">
      <c r="A522" s="867" t="s">
        <v>442</v>
      </c>
      <c r="B522" s="868">
        <v>966119</v>
      </c>
      <c r="C522" s="869" t="s">
        <v>471</v>
      </c>
      <c r="D522" s="868" t="s">
        <v>495</v>
      </c>
      <c r="E522" s="868">
        <v>1</v>
      </c>
      <c r="F522" s="868">
        <v>3823112227</v>
      </c>
      <c r="G522" s="867" t="s">
        <v>1557</v>
      </c>
      <c r="H522" s="867" t="s">
        <v>1189</v>
      </c>
    </row>
    <row r="523" spans="1:8" ht="14.25">
      <c r="A523" s="1382" t="s">
        <v>1626</v>
      </c>
      <c r="B523" s="1382"/>
      <c r="C523" s="1382"/>
      <c r="D523" s="870"/>
      <c r="E523" s="870">
        <f>SUM(E522)</f>
        <v>1</v>
      </c>
      <c r="F523" s="868"/>
      <c r="G523" s="867"/>
      <c r="H523" s="867"/>
    </row>
    <row r="524" spans="1:8">
      <c r="A524" s="867" t="s">
        <v>442</v>
      </c>
      <c r="B524" s="868">
        <v>726197</v>
      </c>
      <c r="C524" s="869" t="s">
        <v>445</v>
      </c>
      <c r="D524" s="868" t="s">
        <v>495</v>
      </c>
      <c r="E524" s="868">
        <v>1</v>
      </c>
      <c r="F524" s="868">
        <v>3823112009</v>
      </c>
      <c r="G524" s="867" t="s">
        <v>1558</v>
      </c>
      <c r="H524" s="867" t="s">
        <v>1190</v>
      </c>
    </row>
    <row r="525" spans="1:8" ht="14.25">
      <c r="A525" s="1382" t="s">
        <v>1625</v>
      </c>
      <c r="B525" s="1382"/>
      <c r="C525" s="1382"/>
      <c r="D525" s="870"/>
      <c r="E525" s="870">
        <f>SUM(E524)</f>
        <v>1</v>
      </c>
      <c r="F525" s="868"/>
      <c r="G525" s="867"/>
      <c r="H525" s="867"/>
    </row>
    <row r="526" spans="1:8">
      <c r="A526" s="867" t="s">
        <v>442</v>
      </c>
      <c r="B526" s="868">
        <v>726199</v>
      </c>
      <c r="C526" s="869" t="s">
        <v>443</v>
      </c>
      <c r="D526" s="868" t="s">
        <v>495</v>
      </c>
      <c r="E526" s="868">
        <v>1</v>
      </c>
      <c r="F526" s="868">
        <v>3823112007</v>
      </c>
      <c r="G526" s="867" t="s">
        <v>1554</v>
      </c>
      <c r="H526" s="867" t="s">
        <v>1191</v>
      </c>
    </row>
    <row r="527" spans="1:8">
      <c r="A527" s="867" t="s">
        <v>442</v>
      </c>
      <c r="B527" s="868">
        <v>758978</v>
      </c>
      <c r="C527" s="869" t="s">
        <v>446</v>
      </c>
      <c r="D527" s="868" t="s">
        <v>776</v>
      </c>
      <c r="E527" s="868">
        <v>1</v>
      </c>
      <c r="F527" s="868">
        <v>3823112198</v>
      </c>
      <c r="G527" s="867" t="s">
        <v>1553</v>
      </c>
      <c r="H527" s="867"/>
    </row>
    <row r="528" spans="1:8" ht="14.25">
      <c r="A528" s="1382" t="s">
        <v>729</v>
      </c>
      <c r="B528" s="1382"/>
      <c r="C528" s="1382"/>
      <c r="D528" s="870"/>
      <c r="E528" s="870">
        <f>SUM(E526:E527)</f>
        <v>2</v>
      </c>
      <c r="F528" s="868"/>
      <c r="G528" s="867"/>
      <c r="H528" s="867"/>
    </row>
    <row r="529" spans="1:8" ht="25.5">
      <c r="A529" s="867" t="s">
        <v>442</v>
      </c>
      <c r="B529" s="868">
        <v>751648</v>
      </c>
      <c r="C529" s="869" t="s">
        <v>444</v>
      </c>
      <c r="D529" s="868" t="s">
        <v>776</v>
      </c>
      <c r="E529" s="868">
        <v>1</v>
      </c>
      <c r="F529" s="868">
        <v>3823112706</v>
      </c>
      <c r="G529" s="867" t="s">
        <v>1555</v>
      </c>
      <c r="H529" s="867" t="s">
        <v>1187</v>
      </c>
    </row>
    <row r="530" spans="1:8" ht="14.25">
      <c r="A530" s="1385" t="s">
        <v>1624</v>
      </c>
      <c r="B530" s="1386"/>
      <c r="C530" s="1386"/>
      <c r="D530" s="878"/>
      <c r="E530" s="863">
        <f>SUM(E529)</f>
        <v>1</v>
      </c>
      <c r="F530" s="864"/>
      <c r="G530" s="865"/>
      <c r="H530" s="866"/>
    </row>
    <row r="531" spans="1:8" ht="14.25">
      <c r="A531" s="1388" t="s">
        <v>1617</v>
      </c>
      <c r="B531" s="1388"/>
      <c r="C531" s="1388"/>
      <c r="D531" s="879">
        <f>SUM(E11,E289,E312,E378,E422,E467,E521)</f>
        <v>26</v>
      </c>
      <c r="E531" s="875"/>
      <c r="F531" s="77"/>
      <c r="G531" s="78"/>
      <c r="H531" s="79"/>
    </row>
    <row r="532" spans="1:8" ht="14.25">
      <c r="A532" s="1388" t="s">
        <v>1618</v>
      </c>
      <c r="B532" s="1388"/>
      <c r="C532" s="1388"/>
      <c r="D532" s="879">
        <f>SUM(E28,E291,E314,E380,E424,E460,E523)</f>
        <v>22</v>
      </c>
      <c r="E532" s="875"/>
      <c r="F532" s="77"/>
      <c r="G532" s="78"/>
      <c r="H532" s="79"/>
    </row>
    <row r="533" spans="1:8" ht="15">
      <c r="A533" s="1384" t="s">
        <v>1620</v>
      </c>
      <c r="B533" s="1384"/>
      <c r="C533" s="1384"/>
      <c r="D533" s="880">
        <f>SUM(E71,E293,E339,E385,E428,E467,E525)</f>
        <v>81</v>
      </c>
      <c r="E533" s="876"/>
      <c r="F533" s="77"/>
      <c r="G533" s="78"/>
      <c r="H533" s="79"/>
    </row>
    <row r="534" spans="1:8" ht="15">
      <c r="A534" s="1384" t="s">
        <v>1619</v>
      </c>
      <c r="B534" s="1384"/>
      <c r="C534" s="1384"/>
      <c r="D534" s="880">
        <f>SUM(E154,E298,E351,E400,E439,E490)</f>
        <v>143</v>
      </c>
      <c r="E534" s="876"/>
      <c r="F534" s="77"/>
      <c r="G534" s="78"/>
      <c r="H534" s="79"/>
    </row>
    <row r="535" spans="1:8" ht="14.25">
      <c r="A535" s="1388" t="s">
        <v>1621</v>
      </c>
      <c r="B535" s="1388"/>
      <c r="C535" s="1388"/>
      <c r="D535" s="879">
        <f>SUM(D533:D534)</f>
        <v>224</v>
      </c>
      <c r="E535" s="875"/>
      <c r="F535" s="77"/>
      <c r="G535" s="78"/>
      <c r="H535" s="79"/>
    </row>
    <row r="536" spans="1:8" ht="15">
      <c r="A536" s="1384" t="s">
        <v>730</v>
      </c>
      <c r="B536" s="1384"/>
      <c r="C536" s="1384"/>
      <c r="D536" s="880">
        <f>SUM(E192,E301,E363,E403,E443,E498,E528)</f>
        <v>64</v>
      </c>
      <c r="E536" s="876"/>
      <c r="F536" s="77"/>
      <c r="G536" s="78"/>
      <c r="H536" s="79"/>
    </row>
    <row r="537" spans="1:8" ht="15">
      <c r="A537" s="1384" t="s">
        <v>1628</v>
      </c>
      <c r="B537" s="1384"/>
      <c r="C537" s="1384"/>
      <c r="D537" s="880">
        <f>SUM(E236,E305,E370,E412,E450,E506)</f>
        <v>73</v>
      </c>
      <c r="E537" s="876"/>
      <c r="F537" s="77"/>
      <c r="G537" s="78"/>
      <c r="H537" s="79"/>
    </row>
    <row r="538" spans="1:8" ht="14.25">
      <c r="A538" s="1388" t="s">
        <v>1622</v>
      </c>
      <c r="B538" s="1388"/>
      <c r="C538" s="1388"/>
      <c r="D538" s="879">
        <f>SUM(D536:D537)</f>
        <v>137</v>
      </c>
      <c r="E538" s="875"/>
      <c r="F538" s="77"/>
      <c r="G538" s="78"/>
      <c r="H538" s="79"/>
    </row>
    <row r="539" spans="1:8" ht="15">
      <c r="A539" s="1384" t="s">
        <v>1629</v>
      </c>
      <c r="B539" s="1384"/>
      <c r="C539" s="1384"/>
      <c r="D539" s="880">
        <v>53</v>
      </c>
      <c r="E539" s="876"/>
      <c r="F539" s="77"/>
      <c r="G539" s="78"/>
      <c r="H539" s="79"/>
    </row>
    <row r="540" spans="1:8" ht="15">
      <c r="A540" s="1384" t="s">
        <v>1630</v>
      </c>
      <c r="B540" s="1384"/>
      <c r="C540" s="1384"/>
      <c r="D540" s="880">
        <f>SUM(E285,E375,E419,E454,E517)</f>
        <v>16</v>
      </c>
      <c r="E540" s="876"/>
      <c r="F540" s="77"/>
      <c r="G540" s="78"/>
      <c r="H540" s="79"/>
    </row>
    <row r="541" spans="1:8" ht="15" thickBot="1">
      <c r="A541" s="1388" t="s">
        <v>1623</v>
      </c>
      <c r="B541" s="1388"/>
      <c r="C541" s="1388"/>
      <c r="D541" s="879">
        <f>SUM(D539:D540)</f>
        <v>69</v>
      </c>
      <c r="E541" s="877"/>
      <c r="F541" s="80"/>
      <c r="G541" s="81"/>
      <c r="H541" s="82"/>
    </row>
    <row r="542" spans="1:8" ht="18">
      <c r="A542" s="1387" t="s">
        <v>1631</v>
      </c>
      <c r="B542" s="1387"/>
      <c r="C542" s="1387"/>
      <c r="D542" s="879">
        <f>SUM(D532,D535,D538,D541)</f>
        <v>452</v>
      </c>
      <c r="E542" s="85"/>
      <c r="F542" s="83"/>
      <c r="G542" s="84"/>
      <c r="H542" s="84"/>
    </row>
  </sheetData>
  <sheetProtection password="E71B" sheet="1" objects="1" scenarios="1"/>
  <sortState ref="A274:H283">
    <sortCondition ref="E274"/>
  </sortState>
  <mergeCells count="65">
    <mergeCell ref="A542:C542"/>
    <mergeCell ref="A539:C539"/>
    <mergeCell ref="A540:C540"/>
    <mergeCell ref="A541:C541"/>
    <mergeCell ref="B514:C514"/>
    <mergeCell ref="A517:C517"/>
    <mergeCell ref="A521:C521"/>
    <mergeCell ref="A537:C537"/>
    <mergeCell ref="A538:C538"/>
    <mergeCell ref="A532:C532"/>
    <mergeCell ref="A533:C533"/>
    <mergeCell ref="A525:C525"/>
    <mergeCell ref="A523:C523"/>
    <mergeCell ref="A531:C531"/>
    <mergeCell ref="A534:C534"/>
    <mergeCell ref="A535:C535"/>
    <mergeCell ref="A536:C536"/>
    <mergeCell ref="A530:C530"/>
    <mergeCell ref="A528:C528"/>
    <mergeCell ref="A460:C460"/>
    <mergeCell ref="A467:C467"/>
    <mergeCell ref="A490:C490"/>
    <mergeCell ref="A498:C498"/>
    <mergeCell ref="A506:C506"/>
    <mergeCell ref="A443:C443"/>
    <mergeCell ref="A450:C450"/>
    <mergeCell ref="A452:C452"/>
    <mergeCell ref="A454:C454"/>
    <mergeCell ref="A458:C458"/>
    <mergeCell ref="A419:C419"/>
    <mergeCell ref="A422:C422"/>
    <mergeCell ref="A424:C424"/>
    <mergeCell ref="A428:C428"/>
    <mergeCell ref="A439:C439"/>
    <mergeCell ref="B385:C385"/>
    <mergeCell ref="A400:C400"/>
    <mergeCell ref="B403:C403"/>
    <mergeCell ref="A412:C412"/>
    <mergeCell ref="A415:C415"/>
    <mergeCell ref="A154:C154"/>
    <mergeCell ref="A301:C301"/>
    <mergeCell ref="A293:C293"/>
    <mergeCell ref="A298:C298"/>
    <mergeCell ref="A192:C192"/>
    <mergeCell ref="A236:C236"/>
    <mergeCell ref="A285:C285"/>
    <mergeCell ref="B275:C275"/>
    <mergeCell ref="A289:C289"/>
    <mergeCell ref="A291:C291"/>
    <mergeCell ref="A1:H1"/>
    <mergeCell ref="A375:C375"/>
    <mergeCell ref="A378:C378"/>
    <mergeCell ref="A380:C380"/>
    <mergeCell ref="A351:C351"/>
    <mergeCell ref="A363:C363"/>
    <mergeCell ref="A370:C370"/>
    <mergeCell ref="A373:C373"/>
    <mergeCell ref="A305:C305"/>
    <mergeCell ref="A308:C308"/>
    <mergeCell ref="A312:C312"/>
    <mergeCell ref="A314:C314"/>
    <mergeCell ref="B339:C339"/>
    <mergeCell ref="A28:C28"/>
    <mergeCell ref="A11:C11"/>
    <mergeCell ref="A71:C71"/>
  </mergeCells>
  <pageMargins left="0.51181102362204722" right="0.31496062992125984" top="0.55118110236220474" bottom="0.35433070866141736" header="0.31496062992125984" footer="0.31496062992125984"/>
  <pageSetup paperSize="9" scale="70" orientation="landscape" horizontalDpi="0" verticalDpi="0" r:id="rId1"/>
  <ignoredErrors>
    <ignoredError sqref="E27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48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5" sqref="C5"/>
    </sheetView>
  </sheetViews>
  <sheetFormatPr defaultRowHeight="18" customHeight="1"/>
  <cols>
    <col min="1" max="1" width="11.42578125" customWidth="1"/>
    <col min="2" max="2" width="36.140625" customWidth="1"/>
    <col min="3" max="3" width="5" style="22" customWidth="1"/>
    <col min="4" max="6" width="4" bestFit="1" customWidth="1"/>
    <col min="7" max="7" width="3.85546875" bestFit="1" customWidth="1"/>
    <col min="8" max="8" width="4.5703125" bestFit="1" customWidth="1"/>
    <col min="9" max="9" width="5.42578125" customWidth="1"/>
    <col min="10" max="12" width="4" bestFit="1" customWidth="1"/>
    <col min="13" max="13" width="5.28515625" style="2" customWidth="1"/>
    <col min="14" max="14" width="4.42578125" customWidth="1"/>
    <col min="15" max="15" width="6" customWidth="1"/>
    <col min="16" max="16" width="4" bestFit="1" customWidth="1"/>
    <col min="17" max="17" width="6.140625" customWidth="1"/>
    <col min="18" max="18" width="5.85546875" customWidth="1"/>
    <col min="19" max="19" width="4" bestFit="1" customWidth="1"/>
    <col min="20" max="20" width="6" customWidth="1"/>
    <col min="21" max="23" width="4" bestFit="1" customWidth="1"/>
    <col min="24" max="24" width="6" customWidth="1"/>
    <col min="25" max="25" width="4" bestFit="1" customWidth="1"/>
    <col min="26" max="26" width="6.7109375" customWidth="1"/>
    <col min="27" max="27" width="6.5703125" customWidth="1"/>
    <col min="28" max="28" width="6.28515625" customWidth="1"/>
    <col min="29" max="29" width="6.5703125" customWidth="1"/>
    <col min="30" max="30" width="4.5703125" bestFit="1" customWidth="1"/>
    <col min="31" max="31" width="6.140625" customWidth="1"/>
    <col min="32" max="33" width="6.5703125" customWidth="1"/>
    <col min="34" max="34" width="6.42578125" customWidth="1"/>
    <col min="35" max="35" width="4" bestFit="1" customWidth="1"/>
    <col min="36" max="36" width="4.5703125" bestFit="1" customWidth="1"/>
    <col min="37" max="37" width="4" bestFit="1" customWidth="1"/>
    <col min="38" max="38" width="6.85546875" bestFit="1" customWidth="1"/>
    <col min="39" max="39" width="6.7109375" customWidth="1"/>
    <col min="40" max="40" width="6.28515625" customWidth="1"/>
    <col min="41" max="41" width="4" style="2" bestFit="1" customWidth="1"/>
    <col min="42" max="42" width="4" bestFit="1" customWidth="1"/>
    <col min="43" max="43" width="6" customWidth="1"/>
    <col min="44" max="44" width="4.42578125" bestFit="1" customWidth="1"/>
    <col min="45" max="45" width="6" customWidth="1"/>
    <col min="46" max="46" width="6.28515625" customWidth="1"/>
    <col min="47" max="47" width="5.5703125" customWidth="1"/>
    <col min="48" max="48" width="4.5703125" bestFit="1" customWidth="1"/>
    <col min="49" max="49" width="4" bestFit="1" customWidth="1"/>
    <col min="50" max="50" width="6.7109375" customWidth="1"/>
    <col min="51" max="51" width="7" customWidth="1"/>
    <col min="52" max="53" width="6.85546875" bestFit="1" customWidth="1"/>
    <col min="54" max="54" width="4.5703125" bestFit="1" customWidth="1"/>
    <col min="55" max="56" width="6.7109375" customWidth="1"/>
    <col min="57" max="57" width="9.42578125" bestFit="1" customWidth="1"/>
  </cols>
  <sheetData>
    <row r="1" spans="1:57" s="2" customFormat="1" ht="23.25" customHeight="1">
      <c r="A1" s="1389" t="s">
        <v>1910</v>
      </c>
      <c r="B1" s="1389"/>
      <c r="C1" s="1389"/>
      <c r="D1" s="1389"/>
      <c r="E1" s="1389"/>
      <c r="F1" s="1389"/>
      <c r="G1" s="1389"/>
      <c r="H1" s="1389"/>
      <c r="I1" s="1389"/>
      <c r="J1" s="1389"/>
      <c r="K1" s="1389"/>
      <c r="L1" s="1389"/>
      <c r="M1" s="1389"/>
      <c r="N1" s="1389"/>
      <c r="O1" s="1389"/>
      <c r="P1" s="1389"/>
      <c r="Q1" s="1389"/>
      <c r="R1" s="1389"/>
      <c r="S1" s="1389"/>
      <c r="T1" s="1389"/>
      <c r="U1" s="1389"/>
      <c r="V1" s="1389"/>
      <c r="W1" s="1389"/>
      <c r="X1" s="1389"/>
      <c r="Y1" s="1389"/>
      <c r="Z1" s="1389"/>
      <c r="AA1" s="1389"/>
      <c r="AB1" s="1389"/>
      <c r="AC1" s="1389"/>
      <c r="AD1" s="1389"/>
      <c r="AE1" s="1389"/>
      <c r="AF1" s="1389"/>
      <c r="AG1" s="1389"/>
      <c r="AH1" s="1389"/>
      <c r="AI1" s="1389"/>
      <c r="AJ1" s="1389"/>
      <c r="AK1" s="1389"/>
      <c r="AL1" s="1389"/>
      <c r="AM1" s="1389"/>
      <c r="AN1" s="1389"/>
      <c r="AO1" s="1389"/>
      <c r="AP1" s="1389"/>
      <c r="AQ1" s="1389"/>
      <c r="AR1" s="1389"/>
      <c r="AS1" s="1389"/>
      <c r="AT1" s="1389"/>
      <c r="AU1" s="1389"/>
      <c r="AV1" s="1389"/>
      <c r="AW1" s="1389"/>
      <c r="AX1" s="1389"/>
      <c r="AY1" s="1389"/>
      <c r="AZ1" s="1389"/>
      <c r="BA1" s="1389"/>
      <c r="BB1" s="1389"/>
      <c r="BC1" s="1389"/>
      <c r="BD1" s="1389"/>
      <c r="BE1" s="1389"/>
    </row>
    <row r="2" spans="1:57" s="2" customFormat="1" ht="18" customHeight="1">
      <c r="A2" s="1390"/>
      <c r="B2" s="1390"/>
      <c r="C2" s="22"/>
    </row>
    <row r="3" spans="1:57" ht="23.25" customHeight="1">
      <c r="A3" s="1396" t="s">
        <v>452</v>
      </c>
      <c r="B3" s="1396" t="s">
        <v>573</v>
      </c>
      <c r="C3" s="1400" t="s">
        <v>683</v>
      </c>
      <c r="D3" s="1397" t="s">
        <v>617</v>
      </c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8"/>
      <c r="AI3" s="1398"/>
      <c r="AJ3" s="1398"/>
      <c r="AK3" s="1398"/>
      <c r="AL3" s="1398"/>
      <c r="AM3" s="1398"/>
      <c r="AN3" s="1398"/>
      <c r="AO3" s="1398"/>
      <c r="AP3" s="1398"/>
      <c r="AQ3" s="1398"/>
      <c r="AR3" s="1398"/>
      <c r="AS3" s="1398"/>
      <c r="AT3" s="1398"/>
      <c r="AU3" s="1398"/>
      <c r="AV3" s="1398"/>
      <c r="AW3" s="1398"/>
      <c r="AX3" s="1398"/>
      <c r="AY3" s="1398"/>
      <c r="AZ3" s="1398"/>
      <c r="BA3" s="1398"/>
      <c r="BB3" s="1398"/>
      <c r="BC3" s="1398"/>
      <c r="BD3" s="1398"/>
      <c r="BE3" s="1399"/>
    </row>
    <row r="4" spans="1:57" ht="94.5" customHeight="1">
      <c r="A4" s="1396"/>
      <c r="B4" s="1396"/>
      <c r="C4" s="1401"/>
      <c r="D4" s="35" t="s">
        <v>568</v>
      </c>
      <c r="E4" s="35" t="s">
        <v>554</v>
      </c>
      <c r="F4" s="35" t="s">
        <v>548</v>
      </c>
      <c r="G4" s="35" t="s">
        <v>572</v>
      </c>
      <c r="H4" s="35" t="s">
        <v>538</v>
      </c>
      <c r="I4" s="35" t="s">
        <v>522</v>
      </c>
      <c r="J4" s="35" t="s">
        <v>549</v>
      </c>
      <c r="K4" s="35" t="s">
        <v>564</v>
      </c>
      <c r="L4" s="35" t="s">
        <v>521</v>
      </c>
      <c r="M4" s="35" t="s">
        <v>619</v>
      </c>
      <c r="N4" s="35" t="s">
        <v>524</v>
      </c>
      <c r="O4" s="35" t="s">
        <v>552</v>
      </c>
      <c r="P4" s="35" t="s">
        <v>547</v>
      </c>
      <c r="Q4" s="35" t="s">
        <v>536</v>
      </c>
      <c r="R4" s="35" t="s">
        <v>560</v>
      </c>
      <c r="S4" s="35" t="s">
        <v>541</v>
      </c>
      <c r="T4" s="35" t="s">
        <v>526</v>
      </c>
      <c r="U4" s="35" t="s">
        <v>544</v>
      </c>
      <c r="V4" s="35" t="s">
        <v>557</v>
      </c>
      <c r="W4" s="35" t="s">
        <v>566</v>
      </c>
      <c r="X4" s="35" t="s">
        <v>556</v>
      </c>
      <c r="Y4" s="35" t="s">
        <v>539</v>
      </c>
      <c r="Z4" s="35" t="s">
        <v>567</v>
      </c>
      <c r="AA4" s="35" t="s">
        <v>569</v>
      </c>
      <c r="AB4" s="35" t="s">
        <v>545</v>
      </c>
      <c r="AC4" s="35" t="s">
        <v>529</v>
      </c>
      <c r="AD4" s="35" t="s">
        <v>535</v>
      </c>
      <c r="AE4" s="35" t="s">
        <v>562</v>
      </c>
      <c r="AF4" s="35" t="s">
        <v>540</v>
      </c>
      <c r="AG4" s="35" t="s">
        <v>558</v>
      </c>
      <c r="AH4" s="35" t="s">
        <v>618</v>
      </c>
      <c r="AI4" s="35" t="s">
        <v>559</v>
      </c>
      <c r="AJ4" s="35" t="s">
        <v>534</v>
      </c>
      <c r="AK4" s="35" t="s">
        <v>555</v>
      </c>
      <c r="AL4" s="35" t="s">
        <v>553</v>
      </c>
      <c r="AM4" s="35" t="s">
        <v>546</v>
      </c>
      <c r="AN4" s="35" t="s">
        <v>530</v>
      </c>
      <c r="AO4" s="35" t="s">
        <v>543</v>
      </c>
      <c r="AP4" s="35" t="s">
        <v>537</v>
      </c>
      <c r="AQ4" s="35" t="s">
        <v>570</v>
      </c>
      <c r="AR4" s="35" t="s">
        <v>532</v>
      </c>
      <c r="AS4" s="35" t="s">
        <v>551</v>
      </c>
      <c r="AT4" s="35" t="s">
        <v>550</v>
      </c>
      <c r="AU4" s="35" t="s">
        <v>523</v>
      </c>
      <c r="AV4" s="35" t="s">
        <v>531</v>
      </c>
      <c r="AW4" s="35" t="s">
        <v>542</v>
      </c>
      <c r="AX4" s="35" t="s">
        <v>525</v>
      </c>
      <c r="AY4" s="35" t="s">
        <v>571</v>
      </c>
      <c r="AZ4" s="35" t="s">
        <v>563</v>
      </c>
      <c r="BA4" s="35" t="s">
        <v>533</v>
      </c>
      <c r="BB4" s="35" t="s">
        <v>527</v>
      </c>
      <c r="BC4" s="35" t="s">
        <v>561</v>
      </c>
      <c r="BD4" s="35" t="s">
        <v>565</v>
      </c>
      <c r="BE4" s="34" t="s">
        <v>473</v>
      </c>
    </row>
    <row r="5" spans="1:57" s="2" customFormat="1" ht="18" customHeight="1">
      <c r="A5" s="3" t="s">
        <v>140</v>
      </c>
      <c r="B5" s="3" t="s">
        <v>160</v>
      </c>
      <c r="C5" s="21">
        <v>1</v>
      </c>
      <c r="D5" s="3"/>
      <c r="E5" s="3"/>
      <c r="F5" s="3"/>
      <c r="G5" s="3"/>
      <c r="H5" s="3"/>
      <c r="I5" s="3">
        <v>1</v>
      </c>
      <c r="J5" s="3">
        <v>1</v>
      </c>
      <c r="K5" s="3"/>
      <c r="L5" s="3">
        <v>1</v>
      </c>
      <c r="M5" s="3"/>
      <c r="N5" s="3"/>
      <c r="O5" s="3"/>
      <c r="P5" s="3"/>
      <c r="Q5" s="3"/>
      <c r="R5" s="3"/>
      <c r="S5" s="3">
        <v>1</v>
      </c>
      <c r="T5" s="3">
        <v>1</v>
      </c>
      <c r="U5" s="3"/>
      <c r="V5" s="3"/>
      <c r="W5" s="3"/>
      <c r="X5" s="3"/>
      <c r="Y5" s="3">
        <v>2</v>
      </c>
      <c r="Z5" s="3"/>
      <c r="AA5" s="3"/>
      <c r="AB5" s="3"/>
      <c r="AC5" s="3">
        <v>1</v>
      </c>
      <c r="AD5" s="3">
        <v>1</v>
      </c>
      <c r="AE5" s="3"/>
      <c r="AF5" s="3"/>
      <c r="AG5" s="3"/>
      <c r="AH5" s="3"/>
      <c r="AI5" s="3"/>
      <c r="AJ5" s="3">
        <v>1</v>
      </c>
      <c r="AK5" s="3"/>
      <c r="AL5" s="3"/>
      <c r="AM5" s="3"/>
      <c r="AN5" s="3"/>
      <c r="AO5" s="3">
        <v>1</v>
      </c>
      <c r="AP5" s="3"/>
      <c r="AQ5" s="3"/>
      <c r="AR5" s="3"/>
      <c r="AS5" s="3"/>
      <c r="AT5" s="3"/>
      <c r="AU5" s="3">
        <v>1</v>
      </c>
      <c r="AV5" s="3"/>
      <c r="AW5" s="3"/>
      <c r="AX5" s="3">
        <v>1</v>
      </c>
      <c r="AY5" s="3"/>
      <c r="AZ5" s="3"/>
      <c r="BA5" s="3">
        <v>1</v>
      </c>
      <c r="BB5" s="3">
        <v>1</v>
      </c>
      <c r="BC5" s="3"/>
      <c r="BD5" s="3"/>
      <c r="BE5" s="3">
        <v>15</v>
      </c>
    </row>
    <row r="6" spans="1:57" ht="18" customHeight="1">
      <c r="A6" s="3" t="s">
        <v>140</v>
      </c>
      <c r="B6" s="3" t="s">
        <v>483</v>
      </c>
      <c r="C6" s="21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>
        <v>10</v>
      </c>
      <c r="AQ6" s="3"/>
      <c r="AR6" s="3">
        <v>8</v>
      </c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>
        <v>18</v>
      </c>
    </row>
    <row r="7" spans="1:57" ht="18" customHeight="1">
      <c r="A7" s="3" t="s">
        <v>140</v>
      </c>
      <c r="B7" s="3" t="s">
        <v>479</v>
      </c>
      <c r="C7" s="21">
        <v>1</v>
      </c>
      <c r="D7" s="3"/>
      <c r="E7" s="3"/>
      <c r="F7" s="3"/>
      <c r="G7" s="3"/>
      <c r="H7" s="3"/>
      <c r="I7" s="3">
        <v>1</v>
      </c>
      <c r="J7" s="3"/>
      <c r="K7" s="3"/>
      <c r="L7" s="3"/>
      <c r="M7" s="3">
        <v>1</v>
      </c>
      <c r="N7" s="3"/>
      <c r="O7" s="3">
        <v>1</v>
      </c>
      <c r="P7" s="3">
        <v>2</v>
      </c>
      <c r="Q7" s="3"/>
      <c r="R7" s="3"/>
      <c r="S7" s="3"/>
      <c r="T7" s="3"/>
      <c r="U7" s="3"/>
      <c r="V7" s="3"/>
      <c r="W7" s="3"/>
      <c r="X7" s="3">
        <v>3</v>
      </c>
      <c r="Y7" s="3"/>
      <c r="Z7" s="3"/>
      <c r="AA7" s="3"/>
      <c r="AB7" s="3"/>
      <c r="AC7" s="3"/>
      <c r="AD7" s="3">
        <v>1</v>
      </c>
      <c r="AE7" s="3"/>
      <c r="AF7" s="3"/>
      <c r="AG7" s="3"/>
      <c r="AH7" s="3"/>
      <c r="AI7" s="3"/>
      <c r="AJ7" s="3"/>
      <c r="AK7" s="3"/>
      <c r="AL7" s="3"/>
      <c r="AM7" s="3"/>
      <c r="AN7" s="3"/>
      <c r="AO7" s="3">
        <v>1</v>
      </c>
      <c r="AP7" s="3"/>
      <c r="AQ7" s="3"/>
      <c r="AR7" s="3">
        <v>1</v>
      </c>
      <c r="AS7" s="3"/>
      <c r="AT7" s="3"/>
      <c r="AU7" s="3"/>
      <c r="AV7" s="3"/>
      <c r="AW7" s="3"/>
      <c r="AX7" s="3"/>
      <c r="AY7" s="3">
        <v>1</v>
      </c>
      <c r="AZ7" s="3"/>
      <c r="BA7" s="3"/>
      <c r="BB7" s="3"/>
      <c r="BC7" s="3"/>
      <c r="BD7" s="3"/>
      <c r="BE7" s="3">
        <v>12</v>
      </c>
    </row>
    <row r="8" spans="1:57" ht="18" customHeight="1">
      <c r="A8" s="3" t="s">
        <v>140</v>
      </c>
      <c r="B8" s="3" t="s">
        <v>481</v>
      </c>
      <c r="C8" s="21">
        <v>1</v>
      </c>
      <c r="D8" s="3"/>
      <c r="E8" s="3">
        <v>1</v>
      </c>
      <c r="F8" s="3"/>
      <c r="G8" s="3"/>
      <c r="H8" s="3"/>
      <c r="I8" s="3">
        <v>1</v>
      </c>
      <c r="J8" s="3"/>
      <c r="K8" s="3"/>
      <c r="L8" s="3"/>
      <c r="M8" s="3">
        <v>4</v>
      </c>
      <c r="N8" s="3"/>
      <c r="O8" s="3"/>
      <c r="P8" s="3"/>
      <c r="Q8" s="3"/>
      <c r="R8" s="3"/>
      <c r="S8" s="3"/>
      <c r="T8" s="3">
        <v>1</v>
      </c>
      <c r="U8" s="3">
        <v>1</v>
      </c>
      <c r="V8" s="3">
        <v>1</v>
      </c>
      <c r="W8" s="3"/>
      <c r="X8" s="3"/>
      <c r="Y8" s="3"/>
      <c r="Z8" s="3"/>
      <c r="AA8" s="3"/>
      <c r="AB8" s="3"/>
      <c r="AC8" s="3">
        <v>3</v>
      </c>
      <c r="AD8" s="3">
        <v>2</v>
      </c>
      <c r="AE8" s="3"/>
      <c r="AF8" s="3">
        <v>1</v>
      </c>
      <c r="AG8" s="3"/>
      <c r="AH8" s="3"/>
      <c r="AI8" s="3"/>
      <c r="AJ8" s="3"/>
      <c r="AK8" s="3"/>
      <c r="AL8" s="3"/>
      <c r="AM8" s="3">
        <v>1</v>
      </c>
      <c r="AN8" s="3"/>
      <c r="AO8" s="3"/>
      <c r="AP8" s="3"/>
      <c r="AQ8" s="3"/>
      <c r="AR8" s="3"/>
      <c r="AS8" s="3">
        <v>2</v>
      </c>
      <c r="AT8" s="3"/>
      <c r="AU8" s="3">
        <v>24</v>
      </c>
      <c r="AV8" s="3">
        <v>1</v>
      </c>
      <c r="AW8" s="3">
        <v>1</v>
      </c>
      <c r="AX8" s="3">
        <v>2</v>
      </c>
      <c r="AY8" s="3">
        <v>1</v>
      </c>
      <c r="AZ8" s="3"/>
      <c r="BA8" s="3"/>
      <c r="BB8" s="3">
        <v>6</v>
      </c>
      <c r="BC8" s="3">
        <v>1</v>
      </c>
      <c r="BD8" s="3"/>
      <c r="BE8" s="3">
        <v>54</v>
      </c>
    </row>
    <row r="9" spans="1:57" ht="18" customHeight="1">
      <c r="A9" s="3" t="s">
        <v>140</v>
      </c>
      <c r="B9" s="3" t="s">
        <v>480</v>
      </c>
      <c r="C9" s="21">
        <v>1</v>
      </c>
      <c r="D9" s="3"/>
      <c r="E9" s="3"/>
      <c r="F9" s="3"/>
      <c r="G9" s="3"/>
      <c r="H9" s="3"/>
      <c r="I9" s="3"/>
      <c r="J9" s="3"/>
      <c r="K9" s="3"/>
      <c r="L9" s="3"/>
      <c r="M9" s="3"/>
      <c r="N9" s="3">
        <v>1</v>
      </c>
      <c r="O9" s="3"/>
      <c r="P9" s="3"/>
      <c r="Q9" s="3">
        <v>2</v>
      </c>
      <c r="R9" s="3">
        <v>1</v>
      </c>
      <c r="S9" s="3"/>
      <c r="T9" s="3"/>
      <c r="U9" s="3"/>
      <c r="V9" s="3"/>
      <c r="W9" s="3"/>
      <c r="X9" s="3">
        <v>2</v>
      </c>
      <c r="Y9" s="3"/>
      <c r="Z9" s="3"/>
      <c r="AA9" s="3"/>
      <c r="AB9" s="3"/>
      <c r="AC9" s="3"/>
      <c r="AD9" s="3"/>
      <c r="AE9" s="3"/>
      <c r="AF9" s="3"/>
      <c r="AG9" s="3"/>
      <c r="AH9" s="3">
        <v>2</v>
      </c>
      <c r="AI9" s="3"/>
      <c r="AJ9" s="3">
        <v>4</v>
      </c>
      <c r="AK9" s="3">
        <v>3</v>
      </c>
      <c r="AL9" s="3">
        <v>3</v>
      </c>
      <c r="AM9" s="3">
        <v>5</v>
      </c>
      <c r="AN9" s="3">
        <v>2</v>
      </c>
      <c r="AO9" s="3"/>
      <c r="AP9" s="3"/>
      <c r="AQ9" s="3"/>
      <c r="AR9" s="3">
        <v>1</v>
      </c>
      <c r="AS9" s="3"/>
      <c r="AT9" s="3"/>
      <c r="AU9" s="3"/>
      <c r="AV9" s="3"/>
      <c r="AW9" s="3"/>
      <c r="AX9" s="3"/>
      <c r="AY9" s="3"/>
      <c r="AZ9" s="3"/>
      <c r="BA9" s="3"/>
      <c r="BB9" s="3">
        <v>4</v>
      </c>
      <c r="BC9" s="3"/>
      <c r="BD9" s="3">
        <v>1</v>
      </c>
      <c r="BE9" s="3">
        <v>31</v>
      </c>
    </row>
    <row r="10" spans="1:57" s="17" customFormat="1" ht="18" customHeight="1">
      <c r="A10" s="1392" t="s">
        <v>575</v>
      </c>
      <c r="B10" s="1392"/>
      <c r="C10" s="27">
        <f>SUM(C5:C9)</f>
        <v>5</v>
      </c>
      <c r="D10" s="7"/>
      <c r="E10" s="7">
        <f t="shared" ref="E10:BE10" si="0">SUM(E5:E9)</f>
        <v>1</v>
      </c>
      <c r="F10" s="7"/>
      <c r="G10" s="7"/>
      <c r="H10" s="7"/>
      <c r="I10" s="7">
        <f t="shared" si="0"/>
        <v>3</v>
      </c>
      <c r="J10" s="7">
        <f t="shared" si="0"/>
        <v>1</v>
      </c>
      <c r="K10" s="7"/>
      <c r="L10" s="7">
        <f t="shared" si="0"/>
        <v>1</v>
      </c>
      <c r="M10" s="7">
        <f t="shared" si="0"/>
        <v>5</v>
      </c>
      <c r="N10" s="7">
        <f t="shared" si="0"/>
        <v>1</v>
      </c>
      <c r="O10" s="7">
        <f t="shared" si="0"/>
        <v>1</v>
      </c>
      <c r="P10" s="7">
        <f t="shared" si="0"/>
        <v>2</v>
      </c>
      <c r="Q10" s="7">
        <f t="shared" si="0"/>
        <v>2</v>
      </c>
      <c r="R10" s="7">
        <f t="shared" si="0"/>
        <v>1</v>
      </c>
      <c r="S10" s="7">
        <f t="shared" si="0"/>
        <v>1</v>
      </c>
      <c r="T10" s="7">
        <f t="shared" si="0"/>
        <v>2</v>
      </c>
      <c r="U10" s="7">
        <f t="shared" si="0"/>
        <v>1</v>
      </c>
      <c r="V10" s="7">
        <f t="shared" si="0"/>
        <v>1</v>
      </c>
      <c r="W10" s="7"/>
      <c r="X10" s="7">
        <f t="shared" si="0"/>
        <v>5</v>
      </c>
      <c r="Y10" s="7">
        <f t="shared" si="0"/>
        <v>2</v>
      </c>
      <c r="Z10" s="7"/>
      <c r="AA10" s="7"/>
      <c r="AB10" s="7"/>
      <c r="AC10" s="7">
        <f t="shared" si="0"/>
        <v>4</v>
      </c>
      <c r="AD10" s="7">
        <f t="shared" si="0"/>
        <v>4</v>
      </c>
      <c r="AE10" s="7"/>
      <c r="AF10" s="7">
        <f t="shared" si="0"/>
        <v>1</v>
      </c>
      <c r="AG10" s="7"/>
      <c r="AH10" s="7">
        <f t="shared" si="0"/>
        <v>2</v>
      </c>
      <c r="AI10" s="7"/>
      <c r="AJ10" s="7">
        <f t="shared" si="0"/>
        <v>5</v>
      </c>
      <c r="AK10" s="7">
        <f t="shared" si="0"/>
        <v>3</v>
      </c>
      <c r="AL10" s="7">
        <f t="shared" si="0"/>
        <v>3</v>
      </c>
      <c r="AM10" s="7">
        <f t="shared" si="0"/>
        <v>6</v>
      </c>
      <c r="AN10" s="7">
        <f t="shared" si="0"/>
        <v>2</v>
      </c>
      <c r="AO10" s="7">
        <f t="shared" si="0"/>
        <v>2</v>
      </c>
      <c r="AP10" s="7">
        <f t="shared" si="0"/>
        <v>10</v>
      </c>
      <c r="AQ10" s="7"/>
      <c r="AR10" s="7">
        <f t="shared" si="0"/>
        <v>10</v>
      </c>
      <c r="AS10" s="7">
        <f t="shared" si="0"/>
        <v>2</v>
      </c>
      <c r="AT10" s="7"/>
      <c r="AU10" s="7">
        <f t="shared" si="0"/>
        <v>25</v>
      </c>
      <c r="AV10" s="7">
        <f t="shared" si="0"/>
        <v>1</v>
      </c>
      <c r="AW10" s="7">
        <f t="shared" si="0"/>
        <v>1</v>
      </c>
      <c r="AX10" s="7">
        <f t="shared" si="0"/>
        <v>3</v>
      </c>
      <c r="AY10" s="7">
        <f t="shared" si="0"/>
        <v>2</v>
      </c>
      <c r="AZ10" s="7"/>
      <c r="BA10" s="7">
        <f t="shared" si="0"/>
        <v>1</v>
      </c>
      <c r="BB10" s="7">
        <f t="shared" si="0"/>
        <v>11</v>
      </c>
      <c r="BC10" s="7">
        <f t="shared" si="0"/>
        <v>1</v>
      </c>
      <c r="BD10" s="7">
        <f t="shared" si="0"/>
        <v>1</v>
      </c>
      <c r="BE10" s="7">
        <f t="shared" si="0"/>
        <v>130</v>
      </c>
    </row>
    <row r="11" spans="1:57" ht="18" customHeight="1">
      <c r="A11" s="3" t="s">
        <v>140</v>
      </c>
      <c r="B11" s="3" t="s">
        <v>457</v>
      </c>
      <c r="C11" s="21">
        <v>1</v>
      </c>
      <c r="D11" s="3"/>
      <c r="E11" s="3"/>
      <c r="F11" s="3"/>
      <c r="G11" s="3"/>
      <c r="H11" s="3"/>
      <c r="I11" s="3"/>
      <c r="J11" s="3"/>
      <c r="K11" s="3"/>
      <c r="L11" s="3"/>
      <c r="M11" s="3">
        <v>6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>
        <v>6</v>
      </c>
    </row>
    <row r="12" spans="1:57" ht="18" customHeight="1">
      <c r="A12" s="3" t="s">
        <v>140</v>
      </c>
      <c r="B12" s="3" t="s">
        <v>458</v>
      </c>
      <c r="C12" s="21">
        <v>1</v>
      </c>
      <c r="D12" s="3"/>
      <c r="E12" s="3"/>
      <c r="F12" s="3"/>
      <c r="G12" s="3"/>
      <c r="H12" s="3"/>
      <c r="I12" s="3"/>
      <c r="J12" s="3"/>
      <c r="K12" s="3"/>
      <c r="L12" s="3"/>
      <c r="M12" s="3">
        <v>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>
        <v>5</v>
      </c>
    </row>
    <row r="13" spans="1:57" ht="18" customHeight="1">
      <c r="A13" s="3" t="s">
        <v>140</v>
      </c>
      <c r="B13" s="3" t="s">
        <v>459</v>
      </c>
      <c r="C13" s="21">
        <v>1</v>
      </c>
      <c r="D13" s="3"/>
      <c r="E13" s="3"/>
      <c r="F13" s="3"/>
      <c r="G13" s="3"/>
      <c r="H13" s="3"/>
      <c r="I13" s="3"/>
      <c r="J13" s="3"/>
      <c r="K13" s="3"/>
      <c r="L13" s="3"/>
      <c r="M13" s="3">
        <v>2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>
        <v>2</v>
      </c>
    </row>
    <row r="14" spans="1:57" ht="18" customHeight="1">
      <c r="A14" s="3" t="s">
        <v>140</v>
      </c>
      <c r="B14" s="3" t="s">
        <v>460</v>
      </c>
      <c r="C14" s="21">
        <v>1</v>
      </c>
      <c r="D14" s="3"/>
      <c r="E14" s="3"/>
      <c r="F14" s="3"/>
      <c r="G14" s="3"/>
      <c r="H14" s="3"/>
      <c r="I14" s="3"/>
      <c r="J14" s="3"/>
      <c r="K14" s="3"/>
      <c r="L14" s="3"/>
      <c r="M14" s="3">
        <v>7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>
        <v>7</v>
      </c>
    </row>
    <row r="15" spans="1:57" ht="18" customHeight="1">
      <c r="A15" s="3" t="s">
        <v>140</v>
      </c>
      <c r="B15" s="3" t="s">
        <v>461</v>
      </c>
      <c r="C15" s="21">
        <v>1</v>
      </c>
      <c r="D15" s="3"/>
      <c r="E15" s="3"/>
      <c r="F15" s="3"/>
      <c r="G15" s="3"/>
      <c r="H15" s="3"/>
      <c r="I15" s="3"/>
      <c r="J15" s="3"/>
      <c r="K15" s="3"/>
      <c r="L15" s="3"/>
      <c r="M15" s="3">
        <v>4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>
        <v>4</v>
      </c>
    </row>
    <row r="16" spans="1:57" ht="18" customHeight="1">
      <c r="A16" s="3" t="s">
        <v>140</v>
      </c>
      <c r="B16" s="3" t="s">
        <v>462</v>
      </c>
      <c r="C16" s="21">
        <v>1</v>
      </c>
      <c r="D16" s="3"/>
      <c r="E16" s="3"/>
      <c r="F16" s="3"/>
      <c r="G16" s="3"/>
      <c r="H16" s="3"/>
      <c r="I16" s="3"/>
      <c r="J16" s="3"/>
      <c r="K16" s="3"/>
      <c r="L16" s="3"/>
      <c r="M16" s="3">
        <v>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>
        <v>3</v>
      </c>
    </row>
    <row r="17" spans="1:58" ht="18" customHeight="1">
      <c r="A17" s="3" t="s">
        <v>140</v>
      </c>
      <c r="B17" s="3" t="s">
        <v>463</v>
      </c>
      <c r="C17" s="21">
        <v>1</v>
      </c>
      <c r="D17" s="3"/>
      <c r="E17" s="3"/>
      <c r="F17" s="3"/>
      <c r="G17" s="3"/>
      <c r="H17" s="3"/>
      <c r="I17" s="3"/>
      <c r="J17" s="3"/>
      <c r="K17" s="3"/>
      <c r="L17" s="3"/>
      <c r="M17" s="3">
        <v>4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>
        <v>4</v>
      </c>
    </row>
    <row r="18" spans="1:58" ht="18" customHeight="1">
      <c r="A18" s="3" t="s">
        <v>140</v>
      </c>
      <c r="B18" s="3" t="s">
        <v>464</v>
      </c>
      <c r="C18" s="21">
        <v>1</v>
      </c>
      <c r="D18" s="3"/>
      <c r="E18" s="3"/>
      <c r="F18" s="3"/>
      <c r="G18" s="3"/>
      <c r="H18" s="3"/>
      <c r="I18" s="3"/>
      <c r="J18" s="3"/>
      <c r="K18" s="3"/>
      <c r="L18" s="3"/>
      <c r="M18" s="3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>
        <v>5</v>
      </c>
    </row>
    <row r="19" spans="1:58" ht="18" customHeight="1">
      <c r="A19" s="3" t="s">
        <v>140</v>
      </c>
      <c r="B19" s="3" t="s">
        <v>465</v>
      </c>
      <c r="C19" s="21">
        <v>1</v>
      </c>
      <c r="D19" s="3"/>
      <c r="E19" s="3"/>
      <c r="F19" s="3"/>
      <c r="G19" s="3"/>
      <c r="H19" s="3"/>
      <c r="I19" s="3"/>
      <c r="J19" s="3"/>
      <c r="K19" s="3"/>
      <c r="L19" s="3"/>
      <c r="M19" s="3">
        <v>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>
        <v>5</v>
      </c>
    </row>
    <row r="20" spans="1:58" ht="18" customHeight="1">
      <c r="A20" s="3" t="s">
        <v>140</v>
      </c>
      <c r="B20" s="3" t="s">
        <v>466</v>
      </c>
      <c r="C20" s="21">
        <v>1</v>
      </c>
      <c r="D20" s="3"/>
      <c r="E20" s="3"/>
      <c r="F20" s="3"/>
      <c r="G20" s="3"/>
      <c r="H20" s="3"/>
      <c r="I20" s="3"/>
      <c r="J20" s="3"/>
      <c r="K20" s="3"/>
      <c r="L20" s="3"/>
      <c r="M20" s="3">
        <v>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>
        <v>9</v>
      </c>
    </row>
    <row r="21" spans="1:58" ht="18" customHeight="1">
      <c r="A21" s="3" t="s">
        <v>140</v>
      </c>
      <c r="B21" s="3" t="s">
        <v>467</v>
      </c>
      <c r="C21" s="21">
        <v>1</v>
      </c>
      <c r="D21" s="3"/>
      <c r="E21" s="3"/>
      <c r="F21" s="3"/>
      <c r="G21" s="3"/>
      <c r="H21" s="3"/>
      <c r="I21" s="3"/>
      <c r="J21" s="3"/>
      <c r="K21" s="3"/>
      <c r="L21" s="3"/>
      <c r="M21" s="3">
        <v>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>
        <v>7</v>
      </c>
    </row>
    <row r="22" spans="1:58" ht="18" customHeight="1">
      <c r="A22" s="3" t="s">
        <v>140</v>
      </c>
      <c r="B22" s="3" t="s">
        <v>468</v>
      </c>
      <c r="C22" s="21">
        <v>1</v>
      </c>
      <c r="D22" s="3"/>
      <c r="E22" s="3"/>
      <c r="F22" s="3"/>
      <c r="G22" s="3"/>
      <c r="H22" s="3"/>
      <c r="I22" s="3"/>
      <c r="J22" s="3"/>
      <c r="K22" s="3"/>
      <c r="L22" s="3"/>
      <c r="M22" s="3">
        <v>5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>
        <v>5</v>
      </c>
    </row>
    <row r="23" spans="1:58" ht="18" customHeight="1">
      <c r="A23" s="3" t="s">
        <v>140</v>
      </c>
      <c r="B23" s="3" t="s">
        <v>469</v>
      </c>
      <c r="C23" s="21">
        <v>1</v>
      </c>
      <c r="D23" s="3"/>
      <c r="E23" s="3"/>
      <c r="F23" s="3"/>
      <c r="G23" s="3"/>
      <c r="H23" s="3"/>
      <c r="I23" s="3"/>
      <c r="J23" s="3"/>
      <c r="K23" s="3"/>
      <c r="L23" s="3"/>
      <c r="M23" s="3">
        <v>6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>
        <v>6</v>
      </c>
    </row>
    <row r="24" spans="1:58" s="2" customFormat="1" ht="18" customHeight="1">
      <c r="A24" s="1392" t="s">
        <v>576</v>
      </c>
      <c r="B24" s="1392"/>
      <c r="C24" s="27">
        <f>SUM(C11:C23)</f>
        <v>13</v>
      </c>
      <c r="D24" s="7"/>
      <c r="E24" s="7"/>
      <c r="F24" s="7"/>
      <c r="G24" s="7"/>
      <c r="H24" s="7"/>
      <c r="I24" s="7"/>
      <c r="J24" s="7"/>
      <c r="K24" s="7"/>
      <c r="L24" s="7"/>
      <c r="M24" s="7">
        <f>SUM(M11:M23)</f>
        <v>68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>
        <f>SUM(BE11:BE23)</f>
        <v>68</v>
      </c>
      <c r="BF24" s="2">
        <f>SUM([1]OK_ÖN_ÖĞ_SAY!$E$18)</f>
        <v>68</v>
      </c>
    </row>
    <row r="25" spans="1:58" ht="18" customHeight="1">
      <c r="A25" s="3" t="s">
        <v>140</v>
      </c>
      <c r="B25" s="3" t="s">
        <v>141</v>
      </c>
      <c r="C25" s="21">
        <v>1</v>
      </c>
      <c r="D25" s="3"/>
      <c r="E25" s="3"/>
      <c r="F25" s="3"/>
      <c r="G25" s="3"/>
      <c r="H25" s="3"/>
      <c r="I25" s="3"/>
      <c r="J25" s="3"/>
      <c r="K25" s="3"/>
      <c r="L25" s="3"/>
      <c r="M25" s="3">
        <v>2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>
        <v>1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>
        <v>8</v>
      </c>
      <c r="AV25" s="3"/>
      <c r="AW25" s="3"/>
      <c r="AX25" s="3"/>
      <c r="AY25" s="3"/>
      <c r="AZ25" s="3"/>
      <c r="BA25" s="3"/>
      <c r="BB25" s="3"/>
      <c r="BC25" s="3"/>
      <c r="BD25" s="3"/>
      <c r="BE25" s="3">
        <v>11</v>
      </c>
    </row>
    <row r="26" spans="1:58" ht="18" customHeight="1">
      <c r="A26" s="3" t="s">
        <v>140</v>
      </c>
      <c r="B26" s="3" t="s">
        <v>144</v>
      </c>
      <c r="C26" s="21">
        <v>1</v>
      </c>
      <c r="D26" s="3"/>
      <c r="E26" s="3"/>
      <c r="F26" s="3"/>
      <c r="G26" s="3"/>
      <c r="H26" s="3"/>
      <c r="I26" s="3"/>
      <c r="J26" s="3"/>
      <c r="K26" s="3"/>
      <c r="L26" s="3"/>
      <c r="M26" s="3">
        <v>2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>
        <v>1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>
        <v>9</v>
      </c>
      <c r="AV26" s="3"/>
      <c r="AW26" s="3"/>
      <c r="AX26" s="3"/>
      <c r="AY26" s="3"/>
      <c r="AZ26" s="3"/>
      <c r="BA26" s="3"/>
      <c r="BB26" s="3"/>
      <c r="BC26" s="3"/>
      <c r="BD26" s="3"/>
      <c r="BE26" s="3">
        <v>12</v>
      </c>
    </row>
    <row r="27" spans="1:58" ht="18" customHeight="1">
      <c r="A27" s="3" t="s">
        <v>140</v>
      </c>
      <c r="B27" s="3" t="s">
        <v>146</v>
      </c>
      <c r="C27" s="21">
        <v>1</v>
      </c>
      <c r="D27" s="3"/>
      <c r="E27" s="3"/>
      <c r="F27" s="3"/>
      <c r="G27" s="3"/>
      <c r="H27" s="3"/>
      <c r="I27" s="3"/>
      <c r="J27" s="3"/>
      <c r="K27" s="3"/>
      <c r="L27" s="3"/>
      <c r="M27" s="3">
        <v>3</v>
      </c>
      <c r="N27" s="3">
        <v>1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>
        <v>2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>
        <v>2</v>
      </c>
      <c r="AS27" s="3"/>
      <c r="AT27" s="3"/>
      <c r="AU27" s="3">
        <v>19</v>
      </c>
      <c r="AV27" s="3"/>
      <c r="AW27" s="3"/>
      <c r="AX27" s="3"/>
      <c r="AY27" s="3"/>
      <c r="AZ27" s="3"/>
      <c r="BA27" s="3"/>
      <c r="BB27" s="3"/>
      <c r="BC27" s="3"/>
      <c r="BD27" s="3"/>
      <c r="BE27" s="3">
        <v>27</v>
      </c>
    </row>
    <row r="28" spans="1:58" ht="18" customHeight="1">
      <c r="A28" s="3" t="s">
        <v>140</v>
      </c>
      <c r="B28" s="3" t="s">
        <v>150</v>
      </c>
      <c r="C28" s="21">
        <v>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>
        <v>4</v>
      </c>
      <c r="AV28" s="3"/>
      <c r="AW28" s="3"/>
      <c r="AX28" s="3"/>
      <c r="AY28" s="3"/>
      <c r="AZ28" s="3"/>
      <c r="BA28" s="3"/>
      <c r="BB28" s="3"/>
      <c r="BC28" s="3"/>
      <c r="BD28" s="3"/>
      <c r="BE28" s="3">
        <v>4</v>
      </c>
    </row>
    <row r="29" spans="1:58" ht="18" customHeight="1">
      <c r="A29" s="3" t="s">
        <v>140</v>
      </c>
      <c r="B29" s="3" t="s">
        <v>153</v>
      </c>
      <c r="C29" s="21">
        <v>1</v>
      </c>
      <c r="D29" s="3"/>
      <c r="E29" s="3"/>
      <c r="F29" s="3"/>
      <c r="G29" s="3"/>
      <c r="H29" s="3"/>
      <c r="I29" s="3"/>
      <c r="J29" s="3"/>
      <c r="K29" s="3"/>
      <c r="L29" s="3"/>
      <c r="M29" s="3">
        <v>1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>
        <v>1</v>
      </c>
      <c r="AV29" s="3"/>
      <c r="AW29" s="3"/>
      <c r="AX29" s="3"/>
      <c r="AY29" s="3"/>
      <c r="AZ29" s="3"/>
      <c r="BA29" s="3"/>
      <c r="BB29" s="3"/>
      <c r="BC29" s="3"/>
      <c r="BD29" s="3"/>
      <c r="BE29" s="3">
        <v>2</v>
      </c>
    </row>
    <row r="30" spans="1:58" ht="18" customHeight="1">
      <c r="A30" s="3" t="s">
        <v>140</v>
      </c>
      <c r="B30" s="3" t="s">
        <v>154</v>
      </c>
      <c r="C30" s="21">
        <v>1</v>
      </c>
      <c r="D30" s="3"/>
      <c r="E30" s="3"/>
      <c r="F30" s="3"/>
      <c r="G30" s="3"/>
      <c r="H30" s="3"/>
      <c r="I30" s="3"/>
      <c r="J30" s="3"/>
      <c r="K30" s="3"/>
      <c r="L30" s="3"/>
      <c r="M30" s="3">
        <v>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>
        <v>4</v>
      </c>
      <c r="AV30" s="3"/>
      <c r="AW30" s="3"/>
      <c r="AX30" s="3"/>
      <c r="AY30" s="3"/>
      <c r="AZ30" s="3"/>
      <c r="BA30" s="3"/>
      <c r="BB30" s="3"/>
      <c r="BC30" s="3"/>
      <c r="BD30" s="3"/>
      <c r="BE30" s="3">
        <v>5</v>
      </c>
    </row>
    <row r="31" spans="1:58" ht="18" customHeight="1">
      <c r="A31" s="3" t="s">
        <v>140</v>
      </c>
      <c r="B31" s="3" t="s">
        <v>155</v>
      </c>
      <c r="C31" s="21">
        <v>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>
        <v>4</v>
      </c>
      <c r="AV31" s="3"/>
      <c r="AW31" s="3"/>
      <c r="AX31" s="3"/>
      <c r="AY31" s="3"/>
      <c r="AZ31" s="3"/>
      <c r="BA31" s="3"/>
      <c r="BB31" s="3"/>
      <c r="BC31" s="3"/>
      <c r="BD31" s="3"/>
      <c r="BE31" s="3">
        <v>4</v>
      </c>
    </row>
    <row r="32" spans="1:58" ht="18" customHeight="1">
      <c r="A32" s="3" t="s">
        <v>140</v>
      </c>
      <c r="B32" s="3" t="s">
        <v>157</v>
      </c>
      <c r="C32" s="21">
        <v>1</v>
      </c>
      <c r="D32" s="3"/>
      <c r="E32" s="3"/>
      <c r="F32" s="3"/>
      <c r="G32" s="3"/>
      <c r="H32" s="3"/>
      <c r="I32" s="3"/>
      <c r="J32" s="3"/>
      <c r="K32" s="3"/>
      <c r="L32" s="3"/>
      <c r="M32" s="3">
        <v>1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>
        <v>1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>
        <v>4</v>
      </c>
      <c r="AV32" s="3"/>
      <c r="AW32" s="3"/>
      <c r="AX32" s="3"/>
      <c r="AY32" s="3"/>
      <c r="AZ32" s="3"/>
      <c r="BA32" s="3"/>
      <c r="BB32" s="3"/>
      <c r="BC32" s="3"/>
      <c r="BD32" s="3"/>
      <c r="BE32" s="3">
        <v>6</v>
      </c>
    </row>
    <row r="33" spans="1:57" ht="18" customHeight="1">
      <c r="A33" s="3" t="s">
        <v>140</v>
      </c>
      <c r="B33" s="3" t="s">
        <v>165</v>
      </c>
      <c r="C33" s="21">
        <v>1</v>
      </c>
      <c r="D33" s="3"/>
      <c r="E33" s="3"/>
      <c r="F33" s="3"/>
      <c r="G33" s="3"/>
      <c r="H33" s="3"/>
      <c r="I33" s="3"/>
      <c r="J33" s="3"/>
      <c r="K33" s="3"/>
      <c r="L33" s="3"/>
      <c r="M33" s="3">
        <v>1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>
        <v>10</v>
      </c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>
        <v>11</v>
      </c>
    </row>
    <row r="34" spans="1:57" ht="18" customHeight="1">
      <c r="A34" s="3" t="s">
        <v>140</v>
      </c>
      <c r="B34" s="3" t="s">
        <v>169</v>
      </c>
      <c r="C34" s="21">
        <v>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>
        <v>4</v>
      </c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>
        <v>4</v>
      </c>
    </row>
    <row r="35" spans="1:57" ht="18" customHeight="1">
      <c r="A35" s="3" t="s">
        <v>140</v>
      </c>
      <c r="B35" s="3" t="s">
        <v>173</v>
      </c>
      <c r="C35" s="21">
        <v>1</v>
      </c>
      <c r="D35" s="3"/>
      <c r="E35" s="3"/>
      <c r="F35" s="3"/>
      <c r="G35" s="3"/>
      <c r="H35" s="3"/>
      <c r="I35" s="3"/>
      <c r="J35" s="3"/>
      <c r="K35" s="3"/>
      <c r="L35" s="3"/>
      <c r="M35" s="3">
        <v>1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>
        <v>4</v>
      </c>
      <c r="AV35" s="3"/>
      <c r="AW35" s="3"/>
      <c r="AX35" s="3"/>
      <c r="AY35" s="3"/>
      <c r="AZ35" s="3"/>
      <c r="BA35" s="3"/>
      <c r="BB35" s="3"/>
      <c r="BC35" s="3"/>
      <c r="BD35" s="3"/>
      <c r="BE35" s="3">
        <v>5</v>
      </c>
    </row>
    <row r="36" spans="1:57" ht="18" customHeight="1">
      <c r="A36" s="3" t="s">
        <v>140</v>
      </c>
      <c r="B36" s="3" t="s">
        <v>176</v>
      </c>
      <c r="C36" s="21">
        <v>1</v>
      </c>
      <c r="D36" s="3"/>
      <c r="E36" s="3"/>
      <c r="F36" s="3"/>
      <c r="G36" s="3"/>
      <c r="H36" s="3"/>
      <c r="I36" s="3"/>
      <c r="J36" s="3"/>
      <c r="K36" s="3"/>
      <c r="L36" s="3"/>
      <c r="M36" s="3">
        <v>1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>
        <v>5</v>
      </c>
      <c r="AV36" s="3"/>
      <c r="AW36" s="3"/>
      <c r="AX36" s="3"/>
      <c r="AY36" s="3"/>
      <c r="AZ36" s="3"/>
      <c r="BA36" s="3"/>
      <c r="BB36" s="3"/>
      <c r="BC36" s="3"/>
      <c r="BD36" s="3"/>
      <c r="BE36" s="3">
        <v>6</v>
      </c>
    </row>
    <row r="37" spans="1:57" ht="18" customHeight="1">
      <c r="A37" s="3" t="s">
        <v>140</v>
      </c>
      <c r="B37" s="3" t="s">
        <v>178</v>
      </c>
      <c r="C37" s="21">
        <v>1</v>
      </c>
      <c r="D37" s="3"/>
      <c r="E37" s="3"/>
      <c r="F37" s="3"/>
      <c r="G37" s="3"/>
      <c r="H37" s="3"/>
      <c r="I37" s="3"/>
      <c r="J37" s="3"/>
      <c r="K37" s="3"/>
      <c r="L37" s="3"/>
      <c r="M37" s="3">
        <v>1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>
        <v>6</v>
      </c>
      <c r="AV37" s="3"/>
      <c r="AW37" s="3"/>
      <c r="AX37" s="3"/>
      <c r="AY37" s="3"/>
      <c r="AZ37" s="3"/>
      <c r="BA37" s="3"/>
      <c r="BB37" s="3"/>
      <c r="BC37" s="3"/>
      <c r="BD37" s="3"/>
      <c r="BE37" s="3">
        <v>7</v>
      </c>
    </row>
    <row r="38" spans="1:57" ht="18" customHeight="1">
      <c r="A38" s="3" t="s">
        <v>140</v>
      </c>
      <c r="B38" s="3" t="s">
        <v>180</v>
      </c>
      <c r="C38" s="21">
        <v>1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>
        <v>4</v>
      </c>
      <c r="AV38" s="3"/>
      <c r="AW38" s="3"/>
      <c r="AX38" s="3"/>
      <c r="AY38" s="3"/>
      <c r="AZ38" s="3"/>
      <c r="BA38" s="3"/>
      <c r="BB38" s="3"/>
      <c r="BC38" s="3"/>
      <c r="BD38" s="3"/>
      <c r="BE38" s="3">
        <v>4</v>
      </c>
    </row>
    <row r="39" spans="1:57" ht="18" customHeight="1">
      <c r="A39" s="3" t="s">
        <v>140</v>
      </c>
      <c r="B39" s="3" t="s">
        <v>87</v>
      </c>
      <c r="C39" s="21">
        <v>1</v>
      </c>
      <c r="D39" s="3"/>
      <c r="E39" s="3"/>
      <c r="F39" s="3"/>
      <c r="G39" s="3"/>
      <c r="H39" s="3">
        <v>1</v>
      </c>
      <c r="I39" s="3"/>
      <c r="J39" s="3"/>
      <c r="K39" s="3"/>
      <c r="L39" s="3"/>
      <c r="M39" s="3">
        <v>2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>
        <v>3</v>
      </c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>
        <v>24</v>
      </c>
      <c r="AV39" s="3"/>
      <c r="AW39" s="3"/>
      <c r="AX39" s="3">
        <v>2</v>
      </c>
      <c r="AY39" s="3"/>
      <c r="AZ39" s="3"/>
      <c r="BA39" s="3"/>
      <c r="BB39" s="3">
        <v>1</v>
      </c>
      <c r="BC39" s="3"/>
      <c r="BD39" s="3"/>
      <c r="BE39" s="3">
        <v>33</v>
      </c>
    </row>
    <row r="40" spans="1:57" ht="18" customHeight="1">
      <c r="A40" s="3" t="s">
        <v>140</v>
      </c>
      <c r="B40" s="3" t="s">
        <v>183</v>
      </c>
      <c r="C40" s="21">
        <v>1</v>
      </c>
      <c r="D40" s="3"/>
      <c r="E40" s="3"/>
      <c r="F40" s="3"/>
      <c r="G40" s="3"/>
      <c r="H40" s="3"/>
      <c r="I40" s="3"/>
      <c r="J40" s="3"/>
      <c r="K40" s="3"/>
      <c r="L40" s="3"/>
      <c r="M40" s="3">
        <v>3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>
        <v>1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>
        <v>13</v>
      </c>
      <c r="AV40" s="3"/>
      <c r="AW40" s="3"/>
      <c r="AX40" s="3"/>
      <c r="AY40" s="3"/>
      <c r="AZ40" s="3"/>
      <c r="BA40" s="3"/>
      <c r="BB40" s="3"/>
      <c r="BC40" s="3"/>
      <c r="BD40" s="3"/>
      <c r="BE40" s="3">
        <v>17</v>
      </c>
    </row>
    <row r="41" spans="1:57" ht="18" customHeight="1">
      <c r="A41" s="3" t="s">
        <v>140</v>
      </c>
      <c r="B41" s="3" t="s">
        <v>184</v>
      </c>
      <c r="C41" s="21">
        <v>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>
        <v>2</v>
      </c>
      <c r="AV41" s="3"/>
      <c r="AW41" s="3"/>
      <c r="AX41" s="3"/>
      <c r="AY41" s="3"/>
      <c r="AZ41" s="3"/>
      <c r="BA41" s="3"/>
      <c r="BB41" s="3"/>
      <c r="BC41" s="3"/>
      <c r="BD41" s="3"/>
      <c r="BE41" s="3">
        <v>2</v>
      </c>
    </row>
    <row r="42" spans="1:57" ht="18" customHeight="1">
      <c r="A42" s="3" t="s">
        <v>140</v>
      </c>
      <c r="B42" s="3" t="s">
        <v>185</v>
      </c>
      <c r="C42" s="21">
        <v>1</v>
      </c>
      <c r="D42" s="3"/>
      <c r="E42" s="3"/>
      <c r="F42" s="3"/>
      <c r="G42" s="3"/>
      <c r="H42" s="3"/>
      <c r="I42" s="3"/>
      <c r="J42" s="3"/>
      <c r="K42" s="3"/>
      <c r="L42" s="3"/>
      <c r="M42" s="3">
        <v>1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>
        <v>1</v>
      </c>
      <c r="AS42" s="3"/>
      <c r="AT42" s="3"/>
      <c r="AU42" s="3">
        <v>9</v>
      </c>
      <c r="AV42" s="3"/>
      <c r="AW42" s="3"/>
      <c r="AX42" s="3"/>
      <c r="AY42" s="3"/>
      <c r="AZ42" s="3"/>
      <c r="BA42" s="3"/>
      <c r="BB42" s="3"/>
      <c r="BC42" s="3"/>
      <c r="BD42" s="3"/>
      <c r="BE42" s="3">
        <v>11</v>
      </c>
    </row>
    <row r="43" spans="1:57" ht="18" customHeight="1">
      <c r="A43" s="3" t="s">
        <v>140</v>
      </c>
      <c r="B43" s="3" t="s">
        <v>187</v>
      </c>
      <c r="C43" s="21">
        <v>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>
        <v>2</v>
      </c>
      <c r="AV43" s="3"/>
      <c r="AW43" s="3"/>
      <c r="AX43" s="3"/>
      <c r="AY43" s="3"/>
      <c r="AZ43" s="3"/>
      <c r="BA43" s="3"/>
      <c r="BB43" s="3"/>
      <c r="BC43" s="3"/>
      <c r="BD43" s="3"/>
      <c r="BE43" s="3">
        <v>2</v>
      </c>
    </row>
    <row r="44" spans="1:57" ht="18" customHeight="1">
      <c r="A44" s="3" t="s">
        <v>140</v>
      </c>
      <c r="B44" s="3" t="s">
        <v>188</v>
      </c>
      <c r="C44" s="21">
        <v>1</v>
      </c>
      <c r="D44" s="3"/>
      <c r="E44" s="3"/>
      <c r="F44" s="3"/>
      <c r="G44" s="3"/>
      <c r="H44" s="3"/>
      <c r="I44" s="3"/>
      <c r="J44" s="3"/>
      <c r="K44" s="3"/>
      <c r="L44" s="3"/>
      <c r="M44" s="3">
        <v>1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>
        <v>3</v>
      </c>
      <c r="AV44" s="3"/>
      <c r="AW44" s="3"/>
      <c r="AX44" s="3"/>
      <c r="AY44" s="3"/>
      <c r="AZ44" s="3"/>
      <c r="BA44" s="3"/>
      <c r="BB44" s="3"/>
      <c r="BC44" s="3"/>
      <c r="BD44" s="3"/>
      <c r="BE44" s="3">
        <v>4</v>
      </c>
    </row>
    <row r="45" spans="1:57" ht="18" customHeight="1">
      <c r="A45" s="3" t="s">
        <v>140</v>
      </c>
      <c r="B45" s="3" t="s">
        <v>189</v>
      </c>
      <c r="C45" s="21">
        <v>1</v>
      </c>
      <c r="D45" s="3"/>
      <c r="E45" s="3"/>
      <c r="F45" s="3"/>
      <c r="G45" s="3"/>
      <c r="H45" s="3"/>
      <c r="I45" s="3"/>
      <c r="J45" s="3"/>
      <c r="K45" s="3"/>
      <c r="L45" s="3"/>
      <c r="M45" s="3">
        <v>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>
        <v>2</v>
      </c>
      <c r="AV45" s="3"/>
      <c r="AW45" s="3"/>
      <c r="AX45" s="3"/>
      <c r="AY45" s="3"/>
      <c r="AZ45" s="3"/>
      <c r="BA45" s="3"/>
      <c r="BB45" s="3"/>
      <c r="BC45" s="3"/>
      <c r="BD45" s="3"/>
      <c r="BE45" s="3">
        <v>3</v>
      </c>
    </row>
    <row r="46" spans="1:57" ht="18" customHeight="1">
      <c r="A46" s="3" t="s">
        <v>140</v>
      </c>
      <c r="B46" s="3" t="s">
        <v>190</v>
      </c>
      <c r="C46" s="21">
        <v>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>
        <v>1</v>
      </c>
      <c r="AV46" s="3"/>
      <c r="AW46" s="3"/>
      <c r="AX46" s="3"/>
      <c r="AY46" s="3"/>
      <c r="AZ46" s="3"/>
      <c r="BA46" s="3"/>
      <c r="BB46" s="3"/>
      <c r="BC46" s="3"/>
      <c r="BD46" s="3"/>
      <c r="BE46" s="3">
        <v>1</v>
      </c>
    </row>
    <row r="47" spans="1:57" ht="18" customHeight="1">
      <c r="A47" s="3" t="s">
        <v>140</v>
      </c>
      <c r="B47" s="3" t="s">
        <v>191</v>
      </c>
      <c r="C47" s="21">
        <v>1</v>
      </c>
      <c r="D47" s="3"/>
      <c r="E47" s="3"/>
      <c r="F47" s="3"/>
      <c r="G47" s="3"/>
      <c r="H47" s="3"/>
      <c r="I47" s="3"/>
      <c r="J47" s="3"/>
      <c r="K47" s="3"/>
      <c r="L47" s="3"/>
      <c r="M47" s="3">
        <v>1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>
        <v>2</v>
      </c>
      <c r="AV47" s="3"/>
      <c r="AW47" s="3"/>
      <c r="AX47" s="3"/>
      <c r="AY47" s="3"/>
      <c r="AZ47" s="3"/>
      <c r="BA47" s="3"/>
      <c r="BB47" s="3"/>
      <c r="BC47" s="3"/>
      <c r="BD47" s="3"/>
      <c r="BE47" s="3">
        <v>3</v>
      </c>
    </row>
    <row r="48" spans="1:57" ht="18" customHeight="1">
      <c r="A48" s="3" t="s">
        <v>140</v>
      </c>
      <c r="B48" s="3" t="s">
        <v>193</v>
      </c>
      <c r="C48" s="21">
        <v>1</v>
      </c>
      <c r="D48" s="3"/>
      <c r="E48" s="3"/>
      <c r="F48" s="3"/>
      <c r="G48" s="3"/>
      <c r="H48" s="3"/>
      <c r="I48" s="3"/>
      <c r="J48" s="3"/>
      <c r="K48" s="3"/>
      <c r="L48" s="3"/>
      <c r="M48" s="3">
        <v>1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>
        <v>1</v>
      </c>
      <c r="AV48" s="3"/>
      <c r="AW48" s="3"/>
      <c r="AX48" s="3"/>
      <c r="AY48" s="3"/>
      <c r="AZ48" s="3"/>
      <c r="BA48" s="3"/>
      <c r="BB48" s="3"/>
      <c r="BC48" s="3"/>
      <c r="BD48" s="3"/>
      <c r="BE48" s="3">
        <v>2</v>
      </c>
    </row>
    <row r="49" spans="1:57" ht="18" customHeight="1">
      <c r="A49" s="3" t="s">
        <v>140</v>
      </c>
      <c r="B49" s="3" t="s">
        <v>36</v>
      </c>
      <c r="C49" s="21">
        <v>1</v>
      </c>
      <c r="D49" s="3"/>
      <c r="E49" s="3"/>
      <c r="F49" s="3"/>
      <c r="G49" s="3"/>
      <c r="H49" s="3"/>
      <c r="I49" s="3"/>
      <c r="J49" s="3"/>
      <c r="K49" s="3"/>
      <c r="L49" s="3"/>
      <c r="M49" s="3">
        <v>6</v>
      </c>
      <c r="N49" s="3">
        <v>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>
        <v>3</v>
      </c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>
        <v>3</v>
      </c>
      <c r="AS49" s="3"/>
      <c r="AT49" s="3"/>
      <c r="AU49" s="3">
        <v>29</v>
      </c>
      <c r="AV49" s="3">
        <v>1</v>
      </c>
      <c r="AW49" s="3"/>
      <c r="AX49" s="3"/>
      <c r="AY49" s="3"/>
      <c r="AZ49" s="3"/>
      <c r="BA49" s="3"/>
      <c r="BB49" s="3">
        <v>1</v>
      </c>
      <c r="BC49" s="3"/>
      <c r="BD49" s="3"/>
      <c r="BE49" s="3">
        <v>44</v>
      </c>
    </row>
    <row r="50" spans="1:57" ht="18" customHeight="1">
      <c r="A50" s="3" t="s">
        <v>140</v>
      </c>
      <c r="B50" s="3" t="s">
        <v>194</v>
      </c>
      <c r="C50" s="21">
        <v>1</v>
      </c>
      <c r="D50" s="3"/>
      <c r="E50" s="3"/>
      <c r="F50" s="3"/>
      <c r="G50" s="3"/>
      <c r="H50" s="3"/>
      <c r="I50" s="3"/>
      <c r="J50" s="3"/>
      <c r="K50" s="3"/>
      <c r="L50" s="3"/>
      <c r="M50" s="3">
        <v>1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>
        <v>4</v>
      </c>
      <c r="AV50" s="3"/>
      <c r="AW50" s="3"/>
      <c r="AX50" s="3"/>
      <c r="AY50" s="3"/>
      <c r="AZ50" s="3"/>
      <c r="BA50" s="3"/>
      <c r="BB50" s="3"/>
      <c r="BC50" s="3"/>
      <c r="BD50" s="3"/>
      <c r="BE50" s="3">
        <v>5</v>
      </c>
    </row>
    <row r="51" spans="1:57" ht="18" customHeight="1">
      <c r="A51" s="3" t="s">
        <v>140</v>
      </c>
      <c r="B51" s="3" t="s">
        <v>195</v>
      </c>
      <c r="C51" s="21">
        <v>1</v>
      </c>
      <c r="D51" s="3"/>
      <c r="E51" s="3"/>
      <c r="F51" s="3"/>
      <c r="G51" s="3"/>
      <c r="H51" s="3"/>
      <c r="I51" s="3"/>
      <c r="J51" s="3"/>
      <c r="K51" s="3"/>
      <c r="L51" s="3"/>
      <c r="M51" s="3">
        <v>1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>
        <v>4</v>
      </c>
      <c r="AV51" s="3"/>
      <c r="AW51" s="3"/>
      <c r="AX51" s="3"/>
      <c r="AY51" s="3"/>
      <c r="AZ51" s="3"/>
      <c r="BA51" s="3"/>
      <c r="BB51" s="3"/>
      <c r="BC51" s="3"/>
      <c r="BD51" s="3"/>
      <c r="BE51" s="3">
        <v>5</v>
      </c>
    </row>
    <row r="52" spans="1:57" ht="18" customHeight="1">
      <c r="A52" s="3" t="s">
        <v>140</v>
      </c>
      <c r="B52" s="3" t="s">
        <v>197</v>
      </c>
      <c r="C52" s="21">
        <v>1</v>
      </c>
      <c r="D52" s="3"/>
      <c r="E52" s="3"/>
      <c r="F52" s="3"/>
      <c r="G52" s="3"/>
      <c r="H52" s="3"/>
      <c r="I52" s="3"/>
      <c r="J52" s="3"/>
      <c r="K52" s="3"/>
      <c r="L52" s="3"/>
      <c r="M52" s="3">
        <v>1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>
        <v>4</v>
      </c>
      <c r="AV52" s="3"/>
      <c r="AW52" s="3"/>
      <c r="AX52" s="3"/>
      <c r="AY52" s="3"/>
      <c r="AZ52" s="3"/>
      <c r="BA52" s="3"/>
      <c r="BB52" s="3"/>
      <c r="BC52" s="3"/>
      <c r="BD52" s="3"/>
      <c r="BE52" s="3">
        <v>5</v>
      </c>
    </row>
    <row r="53" spans="1:57" ht="18" customHeight="1">
      <c r="A53" s="3" t="s">
        <v>140</v>
      </c>
      <c r="B53" s="3" t="s">
        <v>199</v>
      </c>
      <c r="C53" s="21">
        <v>1</v>
      </c>
      <c r="D53" s="3"/>
      <c r="E53" s="3"/>
      <c r="F53" s="3"/>
      <c r="G53" s="3"/>
      <c r="H53" s="3"/>
      <c r="I53" s="3"/>
      <c r="J53" s="3"/>
      <c r="K53" s="3"/>
      <c r="L53" s="3"/>
      <c r="M53" s="3">
        <v>1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>
        <v>2</v>
      </c>
      <c r="AV53" s="3"/>
      <c r="AW53" s="3"/>
      <c r="AX53" s="3"/>
      <c r="AY53" s="3"/>
      <c r="AZ53" s="3"/>
      <c r="BA53" s="3"/>
      <c r="BB53" s="3"/>
      <c r="BC53" s="3"/>
      <c r="BD53" s="3"/>
      <c r="BE53" s="3">
        <v>3</v>
      </c>
    </row>
    <row r="54" spans="1:57" ht="18" customHeight="1">
      <c r="A54" s="3" t="s">
        <v>140</v>
      </c>
      <c r="B54" s="3" t="s">
        <v>200</v>
      </c>
      <c r="C54" s="21">
        <v>1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>
        <v>1</v>
      </c>
      <c r="AV54" s="3"/>
      <c r="AW54" s="3"/>
      <c r="AX54" s="3"/>
      <c r="AY54" s="3"/>
      <c r="AZ54" s="3"/>
      <c r="BA54" s="3"/>
      <c r="BB54" s="3"/>
      <c r="BC54" s="3"/>
      <c r="BD54" s="3"/>
      <c r="BE54" s="3">
        <v>1</v>
      </c>
    </row>
    <row r="55" spans="1:57" ht="18" customHeight="1">
      <c r="A55" s="3" t="s">
        <v>140</v>
      </c>
      <c r="B55" s="3" t="s">
        <v>201</v>
      </c>
      <c r="C55" s="21">
        <v>1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>
        <v>2</v>
      </c>
      <c r="AV55" s="3"/>
      <c r="AW55" s="3"/>
      <c r="AX55" s="3"/>
      <c r="AY55" s="3"/>
      <c r="AZ55" s="3"/>
      <c r="BA55" s="3"/>
      <c r="BB55" s="3"/>
      <c r="BC55" s="3"/>
      <c r="BD55" s="3"/>
      <c r="BE55" s="3">
        <v>2</v>
      </c>
    </row>
    <row r="56" spans="1:57" ht="18" customHeight="1">
      <c r="A56" s="3" t="s">
        <v>140</v>
      </c>
      <c r="B56" s="3" t="s">
        <v>202</v>
      </c>
      <c r="C56" s="21">
        <v>1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>
        <v>1</v>
      </c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>
        <v>5</v>
      </c>
      <c r="AV56" s="3"/>
      <c r="AW56" s="3"/>
      <c r="AX56" s="3"/>
      <c r="AY56" s="3"/>
      <c r="AZ56" s="3"/>
      <c r="BA56" s="3"/>
      <c r="BB56" s="3"/>
      <c r="BC56" s="3"/>
      <c r="BD56" s="3"/>
      <c r="BE56" s="3">
        <v>6</v>
      </c>
    </row>
    <row r="57" spans="1:57" ht="18" customHeight="1">
      <c r="A57" s="3" t="s">
        <v>140</v>
      </c>
      <c r="B57" s="3" t="s">
        <v>204</v>
      </c>
      <c r="C57" s="21">
        <v>1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>
        <v>1</v>
      </c>
      <c r="AV57" s="3"/>
      <c r="AW57" s="3"/>
      <c r="AX57" s="3"/>
      <c r="AY57" s="3"/>
      <c r="AZ57" s="3"/>
      <c r="BA57" s="3"/>
      <c r="BB57" s="3"/>
      <c r="BC57" s="3"/>
      <c r="BD57" s="3"/>
      <c r="BE57" s="3">
        <v>1</v>
      </c>
    </row>
    <row r="58" spans="1:57" ht="18" customHeight="1">
      <c r="A58" s="3" t="s">
        <v>140</v>
      </c>
      <c r="B58" s="3" t="s">
        <v>205</v>
      </c>
      <c r="C58" s="21">
        <v>1</v>
      </c>
      <c r="D58" s="3"/>
      <c r="E58" s="3"/>
      <c r="F58" s="3"/>
      <c r="G58" s="3"/>
      <c r="H58" s="3"/>
      <c r="I58" s="3"/>
      <c r="J58" s="3"/>
      <c r="K58" s="3"/>
      <c r="L58" s="3"/>
      <c r="M58" s="3">
        <v>5</v>
      </c>
      <c r="N58" s="3">
        <v>1</v>
      </c>
      <c r="O58" s="3"/>
      <c r="P58" s="3"/>
      <c r="Q58" s="3"/>
      <c r="R58" s="3"/>
      <c r="S58" s="3"/>
      <c r="T58" s="3">
        <v>3</v>
      </c>
      <c r="U58" s="3"/>
      <c r="V58" s="3"/>
      <c r="W58" s="3"/>
      <c r="X58" s="3"/>
      <c r="Y58" s="3"/>
      <c r="Z58" s="3"/>
      <c r="AA58" s="3"/>
      <c r="AB58" s="3"/>
      <c r="AC58" s="3">
        <v>1</v>
      </c>
      <c r="AD58" s="3">
        <v>4</v>
      </c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>
        <v>3</v>
      </c>
      <c r="AS58" s="3"/>
      <c r="AT58" s="3"/>
      <c r="AU58" s="3">
        <v>33</v>
      </c>
      <c r="AV58" s="3">
        <v>2</v>
      </c>
      <c r="AW58" s="3"/>
      <c r="AX58" s="3"/>
      <c r="AY58" s="3"/>
      <c r="AZ58" s="3"/>
      <c r="BA58" s="3"/>
      <c r="BB58" s="3">
        <v>1</v>
      </c>
      <c r="BC58" s="3"/>
      <c r="BD58" s="3"/>
      <c r="BE58" s="3">
        <v>53</v>
      </c>
    </row>
    <row r="59" spans="1:57" ht="18" customHeight="1">
      <c r="A59" s="3" t="s">
        <v>140</v>
      </c>
      <c r="B59" s="3" t="s">
        <v>208</v>
      </c>
      <c r="C59" s="21">
        <v>1</v>
      </c>
      <c r="D59" s="3"/>
      <c r="E59" s="3"/>
      <c r="F59" s="3"/>
      <c r="G59" s="3"/>
      <c r="H59" s="3"/>
      <c r="I59" s="3"/>
      <c r="J59" s="3"/>
      <c r="K59" s="3"/>
      <c r="L59" s="3"/>
      <c r="M59" s="3">
        <v>2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>
        <v>1</v>
      </c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>
        <v>14</v>
      </c>
      <c r="AV59" s="3">
        <v>1</v>
      </c>
      <c r="AW59" s="3"/>
      <c r="AX59" s="3"/>
      <c r="AY59" s="3"/>
      <c r="AZ59" s="3"/>
      <c r="BA59" s="3"/>
      <c r="BB59" s="3"/>
      <c r="BC59" s="3"/>
      <c r="BD59" s="3"/>
      <c r="BE59" s="3">
        <v>18</v>
      </c>
    </row>
    <row r="60" spans="1:57" ht="18" customHeight="1">
      <c r="A60" s="3" t="s">
        <v>140</v>
      </c>
      <c r="B60" s="3" t="s">
        <v>209</v>
      </c>
      <c r="C60" s="21">
        <v>1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>
        <v>1</v>
      </c>
      <c r="AV60" s="3"/>
      <c r="AW60" s="3"/>
      <c r="AX60" s="3"/>
      <c r="AY60" s="3"/>
      <c r="AZ60" s="3"/>
      <c r="BA60" s="3"/>
      <c r="BB60" s="3"/>
      <c r="BC60" s="3"/>
      <c r="BD60" s="3"/>
      <c r="BE60" s="3">
        <v>1</v>
      </c>
    </row>
    <row r="61" spans="1:57" ht="18" customHeight="1">
      <c r="A61" s="3" t="s">
        <v>140</v>
      </c>
      <c r="B61" s="3" t="s">
        <v>210</v>
      </c>
      <c r="C61" s="21">
        <v>1</v>
      </c>
      <c r="D61" s="3"/>
      <c r="E61" s="3"/>
      <c r="F61" s="3"/>
      <c r="G61" s="3"/>
      <c r="H61" s="3"/>
      <c r="I61" s="3"/>
      <c r="J61" s="3"/>
      <c r="K61" s="3"/>
      <c r="L61" s="3"/>
      <c r="M61" s="3">
        <v>1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>
        <v>1</v>
      </c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>
        <v>9</v>
      </c>
      <c r="AV61" s="3"/>
      <c r="AW61" s="3"/>
      <c r="AX61" s="3"/>
      <c r="AY61" s="3"/>
      <c r="AZ61" s="3"/>
      <c r="BA61" s="3"/>
      <c r="BB61" s="3"/>
      <c r="BC61" s="3"/>
      <c r="BD61" s="3"/>
      <c r="BE61" s="3">
        <v>11</v>
      </c>
    </row>
    <row r="62" spans="1:57" ht="18" customHeight="1">
      <c r="A62" s="3" t="s">
        <v>140</v>
      </c>
      <c r="B62" s="3" t="s">
        <v>211</v>
      </c>
      <c r="C62" s="21">
        <v>1</v>
      </c>
      <c r="D62" s="3"/>
      <c r="E62" s="3"/>
      <c r="F62" s="3"/>
      <c r="G62" s="3"/>
      <c r="H62" s="3"/>
      <c r="I62" s="3"/>
      <c r="J62" s="3"/>
      <c r="K62" s="3"/>
      <c r="L62" s="3"/>
      <c r="M62" s="3">
        <v>2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>
        <v>2</v>
      </c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>
        <v>26</v>
      </c>
      <c r="AV62" s="3"/>
      <c r="AW62" s="3"/>
      <c r="AX62" s="3"/>
      <c r="AY62" s="3"/>
      <c r="AZ62" s="3"/>
      <c r="BA62" s="3"/>
      <c r="BB62" s="3"/>
      <c r="BC62" s="3"/>
      <c r="BD62" s="3"/>
      <c r="BE62" s="3">
        <v>30</v>
      </c>
    </row>
    <row r="63" spans="1:57" ht="18" customHeight="1">
      <c r="A63" s="3" t="s">
        <v>140</v>
      </c>
      <c r="B63" s="3" t="s">
        <v>213</v>
      </c>
      <c r="C63" s="21">
        <v>1</v>
      </c>
      <c r="D63" s="3"/>
      <c r="E63" s="3"/>
      <c r="F63" s="3"/>
      <c r="G63" s="3"/>
      <c r="H63" s="3"/>
      <c r="I63" s="3"/>
      <c r="J63" s="3"/>
      <c r="K63" s="3"/>
      <c r="L63" s="3"/>
      <c r="M63" s="3">
        <v>1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>
        <v>1</v>
      </c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>
        <v>4</v>
      </c>
      <c r="AV63" s="3"/>
      <c r="AW63" s="3"/>
      <c r="AX63" s="3"/>
      <c r="AY63" s="3"/>
      <c r="AZ63" s="3"/>
      <c r="BA63" s="3"/>
      <c r="BB63" s="3"/>
      <c r="BC63" s="3"/>
      <c r="BD63" s="3"/>
      <c r="BE63" s="3">
        <v>6</v>
      </c>
    </row>
    <row r="64" spans="1:57" ht="18" customHeight="1">
      <c r="A64" s="3" t="s">
        <v>140</v>
      </c>
      <c r="B64" s="3" t="s">
        <v>215</v>
      </c>
      <c r="C64" s="21">
        <v>1</v>
      </c>
      <c r="D64" s="3"/>
      <c r="E64" s="3"/>
      <c r="F64" s="3"/>
      <c r="G64" s="3"/>
      <c r="H64" s="3"/>
      <c r="I64" s="3"/>
      <c r="J64" s="3"/>
      <c r="K64" s="3"/>
      <c r="L64" s="3"/>
      <c r="M64" s="3">
        <v>1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>
        <v>4</v>
      </c>
      <c r="AV64" s="3"/>
      <c r="AW64" s="3"/>
      <c r="AX64" s="3"/>
      <c r="AY64" s="3"/>
      <c r="AZ64" s="3"/>
      <c r="BA64" s="3"/>
      <c r="BB64" s="3"/>
      <c r="BC64" s="3"/>
      <c r="BD64" s="3"/>
      <c r="BE64" s="3">
        <v>5</v>
      </c>
    </row>
    <row r="65" spans="1:57" ht="18" customHeight="1">
      <c r="A65" s="3" t="s">
        <v>140</v>
      </c>
      <c r="B65" s="3" t="s">
        <v>216</v>
      </c>
      <c r="C65" s="21">
        <v>1</v>
      </c>
      <c r="D65" s="3"/>
      <c r="E65" s="3"/>
      <c r="F65" s="3"/>
      <c r="G65" s="3"/>
      <c r="H65" s="3"/>
      <c r="I65" s="3"/>
      <c r="J65" s="3"/>
      <c r="K65" s="3"/>
      <c r="L65" s="3"/>
      <c r="M65" s="3">
        <v>1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>
        <v>2</v>
      </c>
      <c r="AV65" s="3"/>
      <c r="AW65" s="3"/>
      <c r="AX65" s="3"/>
      <c r="AY65" s="3"/>
      <c r="AZ65" s="3"/>
      <c r="BA65" s="3"/>
      <c r="BB65" s="3"/>
      <c r="BC65" s="3"/>
      <c r="BD65" s="3"/>
      <c r="BE65" s="3">
        <v>3</v>
      </c>
    </row>
    <row r="66" spans="1:57" ht="18" customHeight="1">
      <c r="A66" s="3" t="s">
        <v>140</v>
      </c>
      <c r="B66" s="3" t="s">
        <v>217</v>
      </c>
      <c r="C66" s="21">
        <v>1</v>
      </c>
      <c r="D66" s="3"/>
      <c r="E66" s="3"/>
      <c r="F66" s="3"/>
      <c r="G66" s="3"/>
      <c r="H66" s="3"/>
      <c r="I66" s="3"/>
      <c r="J66" s="3"/>
      <c r="K66" s="3"/>
      <c r="L66" s="3"/>
      <c r="M66" s="3">
        <v>1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>
        <v>5</v>
      </c>
      <c r="AV66" s="3"/>
      <c r="AW66" s="3"/>
      <c r="AX66" s="3"/>
      <c r="AY66" s="3"/>
      <c r="AZ66" s="3"/>
      <c r="BA66" s="3"/>
      <c r="BB66" s="3"/>
      <c r="BC66" s="3"/>
      <c r="BD66" s="3"/>
      <c r="BE66" s="3">
        <v>6</v>
      </c>
    </row>
    <row r="67" spans="1:57" ht="18" customHeight="1">
      <c r="A67" s="3" t="s">
        <v>140</v>
      </c>
      <c r="B67" s="3" t="s">
        <v>219</v>
      </c>
      <c r="C67" s="21">
        <v>1</v>
      </c>
      <c r="D67" s="3"/>
      <c r="E67" s="3"/>
      <c r="F67" s="3"/>
      <c r="G67" s="3"/>
      <c r="H67" s="3"/>
      <c r="I67" s="3"/>
      <c r="J67" s="3"/>
      <c r="K67" s="3"/>
      <c r="L67" s="3"/>
      <c r="M67" s="3">
        <v>1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>
        <v>5</v>
      </c>
      <c r="AV67" s="3"/>
      <c r="AW67" s="3"/>
      <c r="AX67" s="3"/>
      <c r="AY67" s="3"/>
      <c r="AZ67" s="3"/>
      <c r="BA67" s="3"/>
      <c r="BB67" s="3"/>
      <c r="BC67" s="3"/>
      <c r="BD67" s="3"/>
      <c r="BE67" s="3">
        <v>6</v>
      </c>
    </row>
    <row r="68" spans="1:57" ht="18" customHeight="1">
      <c r="A68" s="3" t="s">
        <v>140</v>
      </c>
      <c r="B68" s="3" t="s">
        <v>221</v>
      </c>
      <c r="C68" s="21">
        <v>1</v>
      </c>
      <c r="D68" s="3"/>
      <c r="E68" s="3"/>
      <c r="F68" s="3"/>
      <c r="G68" s="3"/>
      <c r="H68" s="3"/>
      <c r="I68" s="3"/>
      <c r="J68" s="3"/>
      <c r="K68" s="3"/>
      <c r="L68" s="3"/>
      <c r="M68" s="3">
        <v>1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>
        <v>1</v>
      </c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>
        <v>7</v>
      </c>
      <c r="AV68" s="3"/>
      <c r="AW68" s="3"/>
      <c r="AX68" s="3"/>
      <c r="AY68" s="3"/>
      <c r="AZ68" s="3"/>
      <c r="BA68" s="3"/>
      <c r="BB68" s="3"/>
      <c r="BC68" s="3"/>
      <c r="BD68" s="3"/>
      <c r="BE68" s="3">
        <v>9</v>
      </c>
    </row>
    <row r="69" spans="1:57" ht="18" customHeight="1">
      <c r="A69" s="3" t="s">
        <v>140</v>
      </c>
      <c r="B69" s="3" t="s">
        <v>224</v>
      </c>
      <c r="C69" s="21">
        <v>1</v>
      </c>
      <c r="D69" s="3"/>
      <c r="E69" s="3"/>
      <c r="F69" s="3"/>
      <c r="G69" s="3"/>
      <c r="H69" s="3"/>
      <c r="I69" s="3"/>
      <c r="J69" s="3"/>
      <c r="K69" s="3"/>
      <c r="L69" s="3"/>
      <c r="M69" s="3">
        <v>1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>
        <v>1</v>
      </c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>
        <v>8</v>
      </c>
      <c r="AV69" s="3"/>
      <c r="AW69" s="3"/>
      <c r="AX69" s="3"/>
      <c r="AY69" s="3"/>
      <c r="AZ69" s="3"/>
      <c r="BA69" s="3"/>
      <c r="BB69" s="3"/>
      <c r="BC69" s="3"/>
      <c r="BD69" s="3"/>
      <c r="BE69" s="3">
        <v>10</v>
      </c>
    </row>
    <row r="70" spans="1:57" ht="18" customHeight="1">
      <c r="A70" s="3" t="s">
        <v>140</v>
      </c>
      <c r="B70" s="3" t="s">
        <v>227</v>
      </c>
      <c r="C70" s="21">
        <v>1</v>
      </c>
      <c r="D70" s="3"/>
      <c r="E70" s="3"/>
      <c r="F70" s="3"/>
      <c r="G70" s="3"/>
      <c r="H70" s="3"/>
      <c r="I70" s="3"/>
      <c r="J70" s="3"/>
      <c r="K70" s="3"/>
      <c r="L70" s="3"/>
      <c r="M70" s="3">
        <v>2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>
        <v>1</v>
      </c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>
        <v>1</v>
      </c>
      <c r="AS70" s="3"/>
      <c r="AT70" s="3"/>
      <c r="AU70" s="3">
        <v>11</v>
      </c>
      <c r="AV70" s="3"/>
      <c r="AW70" s="3"/>
      <c r="AX70" s="3"/>
      <c r="AY70" s="3"/>
      <c r="AZ70" s="3"/>
      <c r="BA70" s="3"/>
      <c r="BB70" s="3"/>
      <c r="BC70" s="3"/>
      <c r="BD70" s="3"/>
      <c r="BE70" s="3">
        <v>15</v>
      </c>
    </row>
    <row r="71" spans="1:57" ht="18" customHeight="1">
      <c r="A71" s="3" t="s">
        <v>140</v>
      </c>
      <c r="B71" s="3" t="s">
        <v>228</v>
      </c>
      <c r="C71" s="21">
        <v>1</v>
      </c>
      <c r="D71" s="3"/>
      <c r="E71" s="3"/>
      <c r="F71" s="3"/>
      <c r="G71" s="3"/>
      <c r="H71" s="3"/>
      <c r="I71" s="3"/>
      <c r="J71" s="3"/>
      <c r="K71" s="3"/>
      <c r="L71" s="3"/>
      <c r="M71" s="3">
        <v>1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>
        <v>6</v>
      </c>
      <c r="AV71" s="3"/>
      <c r="AW71" s="3"/>
      <c r="AX71" s="3"/>
      <c r="AY71" s="3"/>
      <c r="AZ71" s="3"/>
      <c r="BA71" s="3"/>
      <c r="BB71" s="3"/>
      <c r="BC71" s="3"/>
      <c r="BD71" s="3"/>
      <c r="BE71" s="3">
        <v>7</v>
      </c>
    </row>
    <row r="72" spans="1:57" ht="18" customHeight="1">
      <c r="A72" s="3" t="s">
        <v>140</v>
      </c>
      <c r="B72" s="3" t="s">
        <v>230</v>
      </c>
      <c r="C72" s="21">
        <v>1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>
        <v>5</v>
      </c>
      <c r="AV72" s="3"/>
      <c r="AW72" s="3"/>
      <c r="AX72" s="3"/>
      <c r="AY72" s="3"/>
      <c r="AZ72" s="3"/>
      <c r="BA72" s="3"/>
      <c r="BB72" s="3"/>
      <c r="BC72" s="3"/>
      <c r="BD72" s="3"/>
      <c r="BE72" s="3">
        <v>5</v>
      </c>
    </row>
    <row r="73" spans="1:57" ht="18" customHeight="1">
      <c r="A73" s="3" t="s">
        <v>140</v>
      </c>
      <c r="B73" s="3" t="s">
        <v>232</v>
      </c>
      <c r="C73" s="21">
        <v>1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>
        <v>4</v>
      </c>
      <c r="AV73" s="3"/>
      <c r="AW73" s="3"/>
      <c r="AX73" s="3"/>
      <c r="AY73" s="3"/>
      <c r="AZ73" s="3"/>
      <c r="BA73" s="3"/>
      <c r="BB73" s="3"/>
      <c r="BC73" s="3"/>
      <c r="BD73" s="3"/>
      <c r="BE73" s="3">
        <v>4</v>
      </c>
    </row>
    <row r="74" spans="1:57" ht="18" customHeight="1">
      <c r="A74" s="3" t="s">
        <v>140</v>
      </c>
      <c r="B74" s="3" t="s">
        <v>234</v>
      </c>
      <c r="C74" s="21">
        <v>1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>
        <v>3</v>
      </c>
      <c r="AV74" s="3"/>
      <c r="AW74" s="3"/>
      <c r="AX74" s="3"/>
      <c r="AY74" s="3"/>
      <c r="AZ74" s="3"/>
      <c r="BA74" s="3"/>
      <c r="BB74" s="3"/>
      <c r="BC74" s="3"/>
      <c r="BD74" s="3"/>
      <c r="BE74" s="3">
        <v>3</v>
      </c>
    </row>
    <row r="75" spans="1:57" ht="18" customHeight="1">
      <c r="A75" s="3" t="s">
        <v>140</v>
      </c>
      <c r="B75" s="3" t="s">
        <v>237</v>
      </c>
      <c r="C75" s="21">
        <v>1</v>
      </c>
      <c r="D75" s="3"/>
      <c r="E75" s="3"/>
      <c r="F75" s="3"/>
      <c r="G75" s="3"/>
      <c r="H75" s="3"/>
      <c r="I75" s="3"/>
      <c r="J75" s="3"/>
      <c r="K75" s="3"/>
      <c r="L75" s="3"/>
      <c r="M75" s="3">
        <v>1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>
        <v>8</v>
      </c>
      <c r="AV75" s="3"/>
      <c r="AW75" s="3"/>
      <c r="AX75" s="3"/>
      <c r="AY75" s="3"/>
      <c r="AZ75" s="3"/>
      <c r="BA75" s="3"/>
      <c r="BB75" s="3"/>
      <c r="BC75" s="3"/>
      <c r="BD75" s="3"/>
      <c r="BE75" s="3">
        <v>9</v>
      </c>
    </row>
    <row r="76" spans="1:57" ht="18" customHeight="1">
      <c r="A76" s="3" t="s">
        <v>140</v>
      </c>
      <c r="B76" s="3" t="s">
        <v>240</v>
      </c>
      <c r="C76" s="21">
        <v>1</v>
      </c>
      <c r="D76" s="3"/>
      <c r="E76" s="3"/>
      <c r="F76" s="3"/>
      <c r="G76" s="3"/>
      <c r="H76" s="3"/>
      <c r="I76" s="3"/>
      <c r="J76" s="3"/>
      <c r="K76" s="3"/>
      <c r="L76" s="3"/>
      <c r="M76" s="3">
        <v>1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>
        <v>2</v>
      </c>
      <c r="AV76" s="3"/>
      <c r="AW76" s="3"/>
      <c r="AX76" s="3"/>
      <c r="AY76" s="3"/>
      <c r="AZ76" s="3"/>
      <c r="BA76" s="3"/>
      <c r="BB76" s="3"/>
      <c r="BC76" s="3"/>
      <c r="BD76" s="3"/>
      <c r="BE76" s="3">
        <v>3</v>
      </c>
    </row>
    <row r="77" spans="1:57" ht="18" customHeight="1">
      <c r="A77" s="3" t="s">
        <v>140</v>
      </c>
      <c r="B77" s="3" t="s">
        <v>242</v>
      </c>
      <c r="C77" s="21">
        <v>1</v>
      </c>
      <c r="D77" s="3"/>
      <c r="E77" s="3"/>
      <c r="F77" s="3"/>
      <c r="G77" s="3"/>
      <c r="H77" s="3"/>
      <c r="I77" s="3"/>
      <c r="J77" s="3"/>
      <c r="K77" s="3"/>
      <c r="L77" s="3"/>
      <c r="M77" s="3">
        <v>1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>
        <v>4</v>
      </c>
      <c r="AV77" s="3"/>
      <c r="AW77" s="3"/>
      <c r="AX77" s="3"/>
      <c r="AY77" s="3"/>
      <c r="AZ77" s="3"/>
      <c r="BA77" s="3"/>
      <c r="BB77" s="3"/>
      <c r="BC77" s="3"/>
      <c r="BD77" s="3"/>
      <c r="BE77" s="3">
        <v>5</v>
      </c>
    </row>
    <row r="78" spans="1:57" ht="18" customHeight="1">
      <c r="A78" s="3" t="s">
        <v>140</v>
      </c>
      <c r="B78" s="3" t="s">
        <v>245</v>
      </c>
      <c r="C78" s="21">
        <v>1</v>
      </c>
      <c r="D78" s="3"/>
      <c r="E78" s="3"/>
      <c r="F78" s="3"/>
      <c r="G78" s="3"/>
      <c r="H78" s="3"/>
      <c r="I78" s="3"/>
      <c r="J78" s="3"/>
      <c r="K78" s="3"/>
      <c r="L78" s="3"/>
      <c r="M78" s="3">
        <v>1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>
        <v>4</v>
      </c>
      <c r="AV78" s="3"/>
      <c r="AW78" s="3"/>
      <c r="AX78" s="3"/>
      <c r="AY78" s="3"/>
      <c r="AZ78" s="3"/>
      <c r="BA78" s="3"/>
      <c r="BB78" s="3"/>
      <c r="BC78" s="3"/>
      <c r="BD78" s="3"/>
      <c r="BE78" s="3">
        <v>5</v>
      </c>
    </row>
    <row r="79" spans="1:57" ht="18" customHeight="1">
      <c r="A79" s="3" t="s">
        <v>140</v>
      </c>
      <c r="B79" s="3" t="s">
        <v>247</v>
      </c>
      <c r="C79" s="21">
        <v>1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>
        <v>4</v>
      </c>
      <c r="AV79" s="3"/>
      <c r="AW79" s="3"/>
      <c r="AX79" s="3"/>
      <c r="AY79" s="3"/>
      <c r="AZ79" s="3"/>
      <c r="BA79" s="3"/>
      <c r="BB79" s="3"/>
      <c r="BC79" s="3"/>
      <c r="BD79" s="3"/>
      <c r="BE79" s="3">
        <v>4</v>
      </c>
    </row>
    <row r="80" spans="1:57" ht="18" customHeight="1">
      <c r="A80" s="3" t="s">
        <v>140</v>
      </c>
      <c r="B80" s="3" t="s">
        <v>248</v>
      </c>
      <c r="C80" s="21">
        <v>1</v>
      </c>
      <c r="D80" s="3"/>
      <c r="E80" s="3"/>
      <c r="F80" s="3"/>
      <c r="G80" s="3"/>
      <c r="H80" s="3"/>
      <c r="I80" s="3"/>
      <c r="J80" s="3"/>
      <c r="K80" s="3"/>
      <c r="L80" s="3"/>
      <c r="M80" s="3">
        <v>1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>
        <v>4</v>
      </c>
      <c r="AV80" s="3"/>
      <c r="AW80" s="3"/>
      <c r="AX80" s="3"/>
      <c r="AY80" s="3"/>
      <c r="AZ80" s="3"/>
      <c r="BA80" s="3"/>
      <c r="BB80" s="3"/>
      <c r="BC80" s="3"/>
      <c r="BD80" s="3"/>
      <c r="BE80" s="3">
        <v>5</v>
      </c>
    </row>
    <row r="81" spans="1:57" ht="18" customHeight="1">
      <c r="A81" s="3" t="s">
        <v>140</v>
      </c>
      <c r="B81" s="3" t="s">
        <v>250</v>
      </c>
      <c r="C81" s="21">
        <v>1</v>
      </c>
      <c r="D81" s="3"/>
      <c r="E81" s="3"/>
      <c r="F81" s="3"/>
      <c r="G81" s="3"/>
      <c r="H81" s="3"/>
      <c r="I81" s="3"/>
      <c r="J81" s="3"/>
      <c r="K81" s="3"/>
      <c r="L81" s="3"/>
      <c r="M81" s="3">
        <v>4</v>
      </c>
      <c r="N81" s="3">
        <v>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>
        <v>2</v>
      </c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>
        <v>2</v>
      </c>
      <c r="AS81" s="3"/>
      <c r="AT81" s="3"/>
      <c r="AU81" s="3">
        <v>32</v>
      </c>
      <c r="AV81" s="3"/>
      <c r="AW81" s="3"/>
      <c r="AX81" s="3">
        <v>2</v>
      </c>
      <c r="AY81" s="3"/>
      <c r="AZ81" s="3"/>
      <c r="BA81" s="3"/>
      <c r="BB81" s="3"/>
      <c r="BC81" s="3"/>
      <c r="BD81" s="3"/>
      <c r="BE81" s="3">
        <v>43</v>
      </c>
    </row>
    <row r="82" spans="1:57" ht="18" customHeight="1">
      <c r="A82" s="3" t="s">
        <v>140</v>
      </c>
      <c r="B82" s="3" t="s">
        <v>254</v>
      </c>
      <c r="C82" s="21">
        <v>1</v>
      </c>
      <c r="D82" s="3"/>
      <c r="E82" s="3"/>
      <c r="F82" s="3"/>
      <c r="G82" s="3"/>
      <c r="H82" s="3"/>
      <c r="I82" s="3"/>
      <c r="J82" s="3"/>
      <c r="K82" s="3"/>
      <c r="L82" s="3"/>
      <c r="M82" s="3">
        <v>2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>
        <v>1</v>
      </c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>
        <v>7</v>
      </c>
      <c r="AV82" s="3"/>
      <c r="AW82" s="3"/>
      <c r="AX82" s="3"/>
      <c r="AY82" s="3"/>
      <c r="AZ82" s="3"/>
      <c r="BA82" s="3"/>
      <c r="BB82" s="3"/>
      <c r="BC82" s="3"/>
      <c r="BD82" s="3"/>
      <c r="BE82" s="3">
        <v>10</v>
      </c>
    </row>
    <row r="83" spans="1:57" ht="18" customHeight="1">
      <c r="A83" s="3" t="s">
        <v>140</v>
      </c>
      <c r="B83" s="3" t="s">
        <v>256</v>
      </c>
      <c r="C83" s="21">
        <v>1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>
        <v>1</v>
      </c>
      <c r="AV83" s="3"/>
      <c r="AW83" s="3"/>
      <c r="AX83" s="3"/>
      <c r="AY83" s="3"/>
      <c r="AZ83" s="3"/>
      <c r="BA83" s="3"/>
      <c r="BB83" s="3"/>
      <c r="BC83" s="3"/>
      <c r="BD83" s="3"/>
      <c r="BE83" s="3">
        <v>1</v>
      </c>
    </row>
    <row r="84" spans="1:57" ht="18" customHeight="1">
      <c r="A84" s="3" t="s">
        <v>140</v>
      </c>
      <c r="B84" s="3" t="s">
        <v>257</v>
      </c>
      <c r="C84" s="21">
        <v>1</v>
      </c>
      <c r="D84" s="3"/>
      <c r="E84" s="3"/>
      <c r="F84" s="3"/>
      <c r="G84" s="3"/>
      <c r="H84" s="3"/>
      <c r="I84" s="3"/>
      <c r="J84" s="3"/>
      <c r="K84" s="3"/>
      <c r="L84" s="3"/>
      <c r="M84" s="3">
        <v>1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>
        <v>5</v>
      </c>
      <c r="AV84" s="3"/>
      <c r="AW84" s="3"/>
      <c r="AX84" s="3"/>
      <c r="AY84" s="3"/>
      <c r="AZ84" s="3"/>
      <c r="BA84" s="3"/>
      <c r="BB84" s="3"/>
      <c r="BC84" s="3"/>
      <c r="BD84" s="3"/>
      <c r="BE84" s="3">
        <v>6</v>
      </c>
    </row>
    <row r="85" spans="1:57" ht="18" customHeight="1">
      <c r="A85" s="3" t="s">
        <v>140</v>
      </c>
      <c r="B85" s="3" t="s">
        <v>259</v>
      </c>
      <c r="C85" s="21">
        <v>1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>
        <v>4</v>
      </c>
      <c r="AV85" s="3"/>
      <c r="AW85" s="3"/>
      <c r="AX85" s="3"/>
      <c r="AY85" s="3"/>
      <c r="AZ85" s="3"/>
      <c r="BA85" s="3"/>
      <c r="BB85" s="3"/>
      <c r="BC85" s="3"/>
      <c r="BD85" s="3"/>
      <c r="BE85" s="3">
        <v>4</v>
      </c>
    </row>
    <row r="86" spans="1:57" ht="18" customHeight="1">
      <c r="A86" s="3" t="s">
        <v>140</v>
      </c>
      <c r="B86" s="3" t="s">
        <v>261</v>
      </c>
      <c r="C86" s="21">
        <v>1</v>
      </c>
      <c r="D86" s="3"/>
      <c r="E86" s="3"/>
      <c r="F86" s="3"/>
      <c r="G86" s="3"/>
      <c r="H86" s="3"/>
      <c r="I86" s="3"/>
      <c r="J86" s="3"/>
      <c r="K86" s="3"/>
      <c r="L86" s="3"/>
      <c r="M86" s="3">
        <v>1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>
        <v>5</v>
      </c>
      <c r="AV86" s="3"/>
      <c r="AW86" s="3"/>
      <c r="AX86" s="3"/>
      <c r="AY86" s="3"/>
      <c r="AZ86" s="3"/>
      <c r="BA86" s="3"/>
      <c r="BB86" s="3"/>
      <c r="BC86" s="3"/>
      <c r="BD86" s="3"/>
      <c r="BE86" s="3">
        <v>6</v>
      </c>
    </row>
    <row r="87" spans="1:57" ht="18" customHeight="1">
      <c r="A87" s="3" t="s">
        <v>140</v>
      </c>
      <c r="B87" s="3" t="s">
        <v>263</v>
      </c>
      <c r="C87" s="21">
        <v>1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>
        <v>2</v>
      </c>
      <c r="AV87" s="3"/>
      <c r="AW87" s="3"/>
      <c r="AX87" s="3"/>
      <c r="AY87" s="3"/>
      <c r="AZ87" s="3"/>
      <c r="BA87" s="3"/>
      <c r="BB87" s="3"/>
      <c r="BC87" s="3"/>
      <c r="BD87" s="3"/>
      <c r="BE87" s="3">
        <v>2</v>
      </c>
    </row>
    <row r="88" spans="1:57" ht="18" customHeight="1">
      <c r="A88" s="3" t="s">
        <v>140</v>
      </c>
      <c r="B88" s="3" t="s">
        <v>264</v>
      </c>
      <c r="C88" s="21">
        <v>1</v>
      </c>
      <c r="D88" s="3"/>
      <c r="E88" s="3"/>
      <c r="F88" s="3"/>
      <c r="G88" s="3"/>
      <c r="H88" s="3"/>
      <c r="I88" s="3"/>
      <c r="J88" s="3"/>
      <c r="K88" s="3"/>
      <c r="L88" s="3"/>
      <c r="M88" s="3">
        <v>5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>
        <v>2</v>
      </c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>
        <v>3</v>
      </c>
      <c r="AS88" s="3"/>
      <c r="AT88" s="3"/>
      <c r="AU88" s="3">
        <v>30</v>
      </c>
      <c r="AV88" s="3"/>
      <c r="AW88" s="3"/>
      <c r="AX88" s="3"/>
      <c r="AY88" s="3"/>
      <c r="AZ88" s="3"/>
      <c r="BA88" s="3"/>
      <c r="BB88" s="3"/>
      <c r="BC88" s="3"/>
      <c r="BD88" s="3"/>
      <c r="BE88" s="3">
        <v>40</v>
      </c>
    </row>
    <row r="89" spans="1:57" ht="18" customHeight="1">
      <c r="A89" s="3" t="s">
        <v>140</v>
      </c>
      <c r="B89" s="3" t="s">
        <v>266</v>
      </c>
      <c r="C89" s="21">
        <v>1</v>
      </c>
      <c r="D89" s="3"/>
      <c r="E89" s="3"/>
      <c r="F89" s="3"/>
      <c r="G89" s="3"/>
      <c r="H89" s="3"/>
      <c r="I89" s="3"/>
      <c r="J89" s="3"/>
      <c r="K89" s="3"/>
      <c r="L89" s="3"/>
      <c r="M89" s="3">
        <v>1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>
        <v>1</v>
      </c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>
        <v>4</v>
      </c>
      <c r="AV89" s="3"/>
      <c r="AW89" s="3"/>
      <c r="AX89" s="3"/>
      <c r="AY89" s="3"/>
      <c r="AZ89" s="3"/>
      <c r="BA89" s="3"/>
      <c r="BB89" s="3"/>
      <c r="BC89" s="3"/>
      <c r="BD89" s="3"/>
      <c r="BE89" s="3">
        <v>6</v>
      </c>
    </row>
    <row r="90" spans="1:57" ht="18" customHeight="1">
      <c r="A90" s="3" t="s">
        <v>140</v>
      </c>
      <c r="B90" s="3" t="s">
        <v>267</v>
      </c>
      <c r="C90" s="21">
        <v>1</v>
      </c>
      <c r="D90" s="3"/>
      <c r="E90" s="3"/>
      <c r="F90" s="3"/>
      <c r="G90" s="3"/>
      <c r="H90" s="3"/>
      <c r="I90" s="3"/>
      <c r="J90" s="3"/>
      <c r="K90" s="3"/>
      <c r="L90" s="3"/>
      <c r="M90" s="3">
        <v>2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>
        <v>1</v>
      </c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>
        <v>8</v>
      </c>
      <c r="AV90" s="3">
        <v>1</v>
      </c>
      <c r="AW90" s="3"/>
      <c r="AX90" s="3"/>
      <c r="AY90" s="3"/>
      <c r="AZ90" s="3"/>
      <c r="BA90" s="3"/>
      <c r="BB90" s="3"/>
      <c r="BC90" s="3"/>
      <c r="BD90" s="3"/>
      <c r="BE90" s="3">
        <v>12</v>
      </c>
    </row>
    <row r="91" spans="1:57" ht="18" customHeight="1">
      <c r="A91" s="3" t="s">
        <v>140</v>
      </c>
      <c r="B91" s="3" t="s">
        <v>268</v>
      </c>
      <c r="C91" s="21">
        <v>1</v>
      </c>
      <c r="D91" s="3"/>
      <c r="E91" s="3"/>
      <c r="F91" s="3"/>
      <c r="G91" s="3"/>
      <c r="H91" s="3"/>
      <c r="I91" s="3"/>
      <c r="J91" s="3"/>
      <c r="K91" s="3"/>
      <c r="L91" s="3"/>
      <c r="M91" s="3">
        <v>1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>
        <v>4</v>
      </c>
      <c r="AV91" s="3"/>
      <c r="AW91" s="3"/>
      <c r="AX91" s="3"/>
      <c r="AY91" s="3"/>
      <c r="AZ91" s="3"/>
      <c r="BA91" s="3"/>
      <c r="BB91" s="3"/>
      <c r="BC91" s="3"/>
      <c r="BD91" s="3"/>
      <c r="BE91" s="3">
        <v>5</v>
      </c>
    </row>
    <row r="92" spans="1:57" ht="18" customHeight="1">
      <c r="A92" s="3" t="s">
        <v>140</v>
      </c>
      <c r="B92" s="3" t="s">
        <v>269</v>
      </c>
      <c r="C92" s="21">
        <v>1</v>
      </c>
      <c r="D92" s="3"/>
      <c r="E92" s="3"/>
      <c r="F92" s="3"/>
      <c r="G92" s="3"/>
      <c r="H92" s="3"/>
      <c r="I92" s="3"/>
      <c r="J92" s="3"/>
      <c r="K92" s="3"/>
      <c r="L92" s="3"/>
      <c r="M92" s="3">
        <v>1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>
        <v>4</v>
      </c>
      <c r="AV92" s="3"/>
      <c r="AW92" s="3"/>
      <c r="AX92" s="3"/>
      <c r="AY92" s="3"/>
      <c r="AZ92" s="3"/>
      <c r="BA92" s="3"/>
      <c r="BB92" s="3"/>
      <c r="BC92" s="3"/>
      <c r="BD92" s="3"/>
      <c r="BE92" s="3">
        <v>5</v>
      </c>
    </row>
    <row r="93" spans="1:57" ht="18" customHeight="1">
      <c r="A93" s="3" t="s">
        <v>140</v>
      </c>
      <c r="B93" s="3" t="s">
        <v>271</v>
      </c>
      <c r="C93" s="21">
        <v>1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>
        <v>1</v>
      </c>
      <c r="AV93" s="3"/>
      <c r="AW93" s="3"/>
      <c r="AX93" s="3"/>
      <c r="AY93" s="3"/>
      <c r="AZ93" s="3"/>
      <c r="BA93" s="3"/>
      <c r="BB93" s="3"/>
      <c r="BC93" s="3"/>
      <c r="BD93" s="3"/>
      <c r="BE93" s="3">
        <v>1</v>
      </c>
    </row>
    <row r="94" spans="1:57" ht="18" customHeight="1">
      <c r="A94" s="3" t="s">
        <v>140</v>
      </c>
      <c r="B94" s="3" t="s">
        <v>272</v>
      </c>
      <c r="C94" s="21">
        <v>1</v>
      </c>
      <c r="D94" s="3"/>
      <c r="E94" s="3"/>
      <c r="F94" s="3"/>
      <c r="G94" s="3"/>
      <c r="H94" s="3"/>
      <c r="I94" s="3"/>
      <c r="J94" s="3"/>
      <c r="K94" s="3"/>
      <c r="L94" s="3"/>
      <c r="M94" s="3">
        <v>1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>
        <v>5</v>
      </c>
      <c r="AV94" s="3"/>
      <c r="AW94" s="3"/>
      <c r="AX94" s="3"/>
      <c r="AY94" s="3"/>
      <c r="AZ94" s="3"/>
      <c r="BA94" s="3"/>
      <c r="BB94" s="3"/>
      <c r="BC94" s="3"/>
      <c r="BD94" s="3"/>
      <c r="BE94" s="3">
        <v>6</v>
      </c>
    </row>
    <row r="95" spans="1:57" ht="18" customHeight="1">
      <c r="A95" s="3" t="s">
        <v>140</v>
      </c>
      <c r="B95" s="3" t="s">
        <v>108</v>
      </c>
      <c r="C95" s="21">
        <v>1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>
        <v>7</v>
      </c>
      <c r="AV95" s="3"/>
      <c r="AW95" s="3"/>
      <c r="AX95" s="3"/>
      <c r="AY95" s="3"/>
      <c r="AZ95" s="3"/>
      <c r="BA95" s="3"/>
      <c r="BB95" s="3"/>
      <c r="BC95" s="3"/>
      <c r="BD95" s="3"/>
      <c r="BE95" s="3">
        <v>7</v>
      </c>
    </row>
    <row r="96" spans="1:57" ht="18" customHeight="1">
      <c r="A96" s="3" t="s">
        <v>140</v>
      </c>
      <c r="B96" s="3" t="s">
        <v>273</v>
      </c>
      <c r="C96" s="21">
        <v>1</v>
      </c>
      <c r="D96" s="3"/>
      <c r="E96" s="3"/>
      <c r="F96" s="3"/>
      <c r="G96" s="3"/>
      <c r="H96" s="3"/>
      <c r="I96" s="3"/>
      <c r="J96" s="3"/>
      <c r="K96" s="3"/>
      <c r="L96" s="3"/>
      <c r="M96" s="3">
        <v>2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>
        <v>1</v>
      </c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>
        <v>1</v>
      </c>
      <c r="AS96" s="3"/>
      <c r="AT96" s="3"/>
      <c r="AU96" s="3">
        <v>15</v>
      </c>
      <c r="AV96" s="3"/>
      <c r="AW96" s="3"/>
      <c r="AX96" s="3"/>
      <c r="AY96" s="3"/>
      <c r="AZ96" s="3"/>
      <c r="BA96" s="3"/>
      <c r="BB96" s="3">
        <v>1</v>
      </c>
      <c r="BC96" s="3"/>
      <c r="BD96" s="3"/>
      <c r="BE96" s="3">
        <v>20</v>
      </c>
    </row>
    <row r="97" spans="1:57" ht="18" customHeight="1">
      <c r="A97" s="3" t="s">
        <v>140</v>
      </c>
      <c r="B97" s="3" t="s">
        <v>274</v>
      </c>
      <c r="C97" s="21">
        <v>1</v>
      </c>
      <c r="D97" s="3"/>
      <c r="E97" s="3"/>
      <c r="F97" s="3"/>
      <c r="G97" s="3"/>
      <c r="H97" s="3"/>
      <c r="I97" s="3"/>
      <c r="J97" s="3"/>
      <c r="K97" s="3"/>
      <c r="L97" s="3"/>
      <c r="M97" s="3">
        <v>3</v>
      </c>
      <c r="N97" s="3">
        <v>1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>
        <v>2</v>
      </c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>
        <v>2</v>
      </c>
      <c r="AS97" s="3"/>
      <c r="AT97" s="3"/>
      <c r="AU97" s="3">
        <v>24</v>
      </c>
      <c r="AV97" s="3"/>
      <c r="AW97" s="3"/>
      <c r="AX97" s="3"/>
      <c r="AY97" s="3"/>
      <c r="AZ97" s="3"/>
      <c r="BA97" s="3"/>
      <c r="BB97" s="3"/>
      <c r="BC97" s="3"/>
      <c r="BD97" s="3"/>
      <c r="BE97" s="3">
        <v>32</v>
      </c>
    </row>
    <row r="98" spans="1:57" ht="18" customHeight="1">
      <c r="A98" s="3" t="s">
        <v>140</v>
      </c>
      <c r="B98" s="3" t="s">
        <v>275</v>
      </c>
      <c r="C98" s="21">
        <v>1</v>
      </c>
      <c r="D98" s="3"/>
      <c r="E98" s="3"/>
      <c r="F98" s="3"/>
      <c r="G98" s="3"/>
      <c r="H98" s="3"/>
      <c r="I98" s="3"/>
      <c r="J98" s="3"/>
      <c r="K98" s="3"/>
      <c r="L98" s="3"/>
      <c r="M98" s="3">
        <v>1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>
        <v>1</v>
      </c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>
        <v>3</v>
      </c>
      <c r="AQ98" s="3"/>
      <c r="AR98" s="3"/>
      <c r="AS98" s="3"/>
      <c r="AT98" s="3"/>
      <c r="AU98" s="3">
        <v>9</v>
      </c>
      <c r="AV98" s="3"/>
      <c r="AW98" s="3"/>
      <c r="AX98" s="3"/>
      <c r="AY98" s="3"/>
      <c r="AZ98" s="3"/>
      <c r="BA98" s="3"/>
      <c r="BB98" s="3"/>
      <c r="BC98" s="3"/>
      <c r="BD98" s="3"/>
      <c r="BE98" s="3">
        <v>14</v>
      </c>
    </row>
    <row r="99" spans="1:57" ht="18" customHeight="1">
      <c r="A99" s="3" t="s">
        <v>140</v>
      </c>
      <c r="B99" s="3" t="s">
        <v>277</v>
      </c>
      <c r="C99" s="21">
        <v>1</v>
      </c>
      <c r="D99" s="3"/>
      <c r="E99" s="3"/>
      <c r="F99" s="3"/>
      <c r="G99" s="3"/>
      <c r="H99" s="3"/>
      <c r="I99" s="3"/>
      <c r="J99" s="3"/>
      <c r="K99" s="3"/>
      <c r="L99" s="3"/>
      <c r="M99" s="3">
        <v>2</v>
      </c>
      <c r="N99" s="3"/>
      <c r="O99" s="3"/>
      <c r="P99" s="3"/>
      <c r="Q99" s="3"/>
      <c r="R99" s="3"/>
      <c r="S99" s="3"/>
      <c r="T99" s="3">
        <v>1</v>
      </c>
      <c r="U99" s="3"/>
      <c r="V99" s="3"/>
      <c r="W99" s="3"/>
      <c r="X99" s="3"/>
      <c r="Y99" s="3"/>
      <c r="Z99" s="3"/>
      <c r="AA99" s="3"/>
      <c r="AB99" s="3"/>
      <c r="AC99" s="3"/>
      <c r="AD99" s="3">
        <v>1</v>
      </c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>
        <v>9</v>
      </c>
      <c r="AV99" s="3"/>
      <c r="AW99" s="3"/>
      <c r="AX99" s="3">
        <v>1</v>
      </c>
      <c r="AY99" s="3"/>
      <c r="AZ99" s="3"/>
      <c r="BA99" s="3"/>
      <c r="BB99" s="3">
        <v>1</v>
      </c>
      <c r="BC99" s="3"/>
      <c r="BD99" s="3"/>
      <c r="BE99" s="3">
        <v>15</v>
      </c>
    </row>
    <row r="100" spans="1:57" ht="18" customHeight="1">
      <c r="A100" s="3" t="s">
        <v>140</v>
      </c>
      <c r="B100" s="3" t="s">
        <v>278</v>
      </c>
      <c r="C100" s="21">
        <v>1</v>
      </c>
      <c r="D100" s="3"/>
      <c r="E100" s="3"/>
      <c r="F100" s="3"/>
      <c r="G100" s="3"/>
      <c r="H100" s="3"/>
      <c r="I100" s="3"/>
      <c r="J100" s="3"/>
      <c r="K100" s="3"/>
      <c r="L100" s="3"/>
      <c r="M100" s="3">
        <v>1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>
        <v>1</v>
      </c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>
        <v>1</v>
      </c>
      <c r="AS100" s="3"/>
      <c r="AT100" s="3"/>
      <c r="AU100" s="3">
        <v>15</v>
      </c>
      <c r="AV100" s="3"/>
      <c r="AW100" s="3"/>
      <c r="AX100" s="3"/>
      <c r="AY100" s="3"/>
      <c r="AZ100" s="3"/>
      <c r="BA100" s="3"/>
      <c r="BB100" s="3"/>
      <c r="BC100" s="3"/>
      <c r="BD100" s="3"/>
      <c r="BE100" s="3">
        <v>18</v>
      </c>
    </row>
    <row r="101" spans="1:57" ht="18" customHeight="1">
      <c r="A101" s="3" t="s">
        <v>140</v>
      </c>
      <c r="B101" s="3" t="s">
        <v>280</v>
      </c>
      <c r="C101" s="21">
        <v>1</v>
      </c>
      <c r="D101" s="3"/>
      <c r="E101" s="3"/>
      <c r="F101" s="3"/>
      <c r="G101" s="3"/>
      <c r="H101" s="3"/>
      <c r="I101" s="3"/>
      <c r="J101" s="3"/>
      <c r="K101" s="3"/>
      <c r="L101" s="3"/>
      <c r="M101" s="3">
        <v>2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>
        <v>1</v>
      </c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>
        <v>1</v>
      </c>
      <c r="AS101" s="3"/>
      <c r="AT101" s="3"/>
      <c r="AU101" s="3">
        <v>12</v>
      </c>
      <c r="AV101" s="3"/>
      <c r="AW101" s="3"/>
      <c r="AX101" s="3"/>
      <c r="AY101" s="3"/>
      <c r="AZ101" s="3"/>
      <c r="BA101" s="3"/>
      <c r="BB101" s="3"/>
      <c r="BC101" s="3"/>
      <c r="BD101" s="3"/>
      <c r="BE101" s="3">
        <v>16</v>
      </c>
    </row>
    <row r="102" spans="1:57" ht="18" customHeight="1">
      <c r="A102" s="3" t="s">
        <v>140</v>
      </c>
      <c r="B102" s="3" t="s">
        <v>281</v>
      </c>
      <c r="C102" s="21">
        <v>1</v>
      </c>
      <c r="D102" s="3"/>
      <c r="E102" s="3"/>
      <c r="F102" s="3"/>
      <c r="G102" s="3"/>
      <c r="H102" s="3"/>
      <c r="I102" s="3"/>
      <c r="J102" s="3"/>
      <c r="K102" s="3"/>
      <c r="L102" s="3"/>
      <c r="M102" s="3">
        <v>2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>
        <v>1</v>
      </c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>
        <v>1</v>
      </c>
      <c r="AS102" s="3"/>
      <c r="AT102" s="3"/>
      <c r="AU102" s="3">
        <v>12</v>
      </c>
      <c r="AV102" s="3"/>
      <c r="AW102" s="3"/>
      <c r="AX102" s="3"/>
      <c r="AY102" s="3"/>
      <c r="AZ102" s="3"/>
      <c r="BA102" s="3"/>
      <c r="BB102" s="3"/>
      <c r="BC102" s="3"/>
      <c r="BD102" s="3"/>
      <c r="BE102" s="3">
        <v>16</v>
      </c>
    </row>
    <row r="103" spans="1:57" ht="18" customHeight="1">
      <c r="A103" s="3" t="s">
        <v>140</v>
      </c>
      <c r="B103" s="3" t="s">
        <v>283</v>
      </c>
      <c r="C103" s="21">
        <v>1</v>
      </c>
      <c r="D103" s="3"/>
      <c r="E103" s="3"/>
      <c r="F103" s="3"/>
      <c r="G103" s="3"/>
      <c r="H103" s="3"/>
      <c r="I103" s="3"/>
      <c r="J103" s="3"/>
      <c r="K103" s="3"/>
      <c r="L103" s="3"/>
      <c r="M103" s="3">
        <v>2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>
        <v>2</v>
      </c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>
        <v>2</v>
      </c>
      <c r="AS103" s="3"/>
      <c r="AT103" s="3"/>
      <c r="AU103" s="3">
        <v>27</v>
      </c>
      <c r="AV103" s="3"/>
      <c r="AW103" s="3"/>
      <c r="AX103" s="3">
        <v>1</v>
      </c>
      <c r="AY103" s="3"/>
      <c r="AZ103" s="3"/>
      <c r="BA103" s="3"/>
      <c r="BB103" s="3">
        <v>1</v>
      </c>
      <c r="BC103" s="3"/>
      <c r="BD103" s="3"/>
      <c r="BE103" s="3">
        <v>35</v>
      </c>
    </row>
    <row r="104" spans="1:57" ht="18" customHeight="1">
      <c r="A104" s="3" t="s">
        <v>140</v>
      </c>
      <c r="B104" s="3" t="s">
        <v>284</v>
      </c>
      <c r="C104" s="21">
        <v>1</v>
      </c>
      <c r="D104" s="3"/>
      <c r="E104" s="3"/>
      <c r="F104" s="3"/>
      <c r="G104" s="3"/>
      <c r="H104" s="3"/>
      <c r="I104" s="3"/>
      <c r="J104" s="3"/>
      <c r="K104" s="3"/>
      <c r="L104" s="3"/>
      <c r="M104" s="3">
        <v>4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>
        <v>2</v>
      </c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>
        <v>2</v>
      </c>
      <c r="AS104" s="3"/>
      <c r="AT104" s="3"/>
      <c r="AU104" s="3">
        <v>18</v>
      </c>
      <c r="AV104" s="3"/>
      <c r="AW104" s="3"/>
      <c r="AX104" s="3"/>
      <c r="AY104" s="3"/>
      <c r="AZ104" s="3"/>
      <c r="BA104" s="3"/>
      <c r="BB104" s="3"/>
      <c r="BC104" s="3"/>
      <c r="BD104" s="3"/>
      <c r="BE104" s="3">
        <v>26</v>
      </c>
    </row>
    <row r="105" spans="1:57" ht="18" customHeight="1">
      <c r="A105" s="3" t="s">
        <v>140</v>
      </c>
      <c r="B105" s="3" t="s">
        <v>286</v>
      </c>
      <c r="C105" s="21">
        <v>1</v>
      </c>
      <c r="D105" s="3"/>
      <c r="E105" s="3"/>
      <c r="F105" s="3"/>
      <c r="G105" s="3"/>
      <c r="H105" s="3"/>
      <c r="I105" s="3"/>
      <c r="J105" s="3"/>
      <c r="K105" s="3"/>
      <c r="L105" s="3"/>
      <c r="M105" s="3">
        <v>1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>
        <v>1</v>
      </c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>
        <v>4</v>
      </c>
      <c r="AV105" s="3"/>
      <c r="AW105" s="3"/>
      <c r="AX105" s="3"/>
      <c r="AY105" s="3"/>
      <c r="AZ105" s="3"/>
      <c r="BA105" s="3"/>
      <c r="BB105" s="3"/>
      <c r="BC105" s="3"/>
      <c r="BD105" s="3"/>
      <c r="BE105" s="3">
        <v>6</v>
      </c>
    </row>
    <row r="106" spans="1:57" ht="18" customHeight="1">
      <c r="A106" s="3" t="s">
        <v>140</v>
      </c>
      <c r="B106" s="3" t="s">
        <v>289</v>
      </c>
      <c r="C106" s="21">
        <v>1</v>
      </c>
      <c r="D106" s="3"/>
      <c r="E106" s="3"/>
      <c r="F106" s="3"/>
      <c r="G106" s="3"/>
      <c r="H106" s="3"/>
      <c r="I106" s="3"/>
      <c r="J106" s="3"/>
      <c r="K106" s="3"/>
      <c r="L106" s="3"/>
      <c r="M106" s="3">
        <v>1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>
        <v>3</v>
      </c>
      <c r="AV106" s="3"/>
      <c r="AW106" s="3"/>
      <c r="AX106" s="3"/>
      <c r="AY106" s="3"/>
      <c r="AZ106" s="3"/>
      <c r="BA106" s="3"/>
      <c r="BB106" s="3"/>
      <c r="BC106" s="3"/>
      <c r="BD106" s="3"/>
      <c r="BE106" s="3">
        <v>4</v>
      </c>
    </row>
    <row r="107" spans="1:57" ht="18" customHeight="1">
      <c r="A107" s="3" t="s">
        <v>140</v>
      </c>
      <c r="B107" s="3" t="s">
        <v>291</v>
      </c>
      <c r="C107" s="21">
        <v>1</v>
      </c>
      <c r="D107" s="3"/>
      <c r="E107" s="3"/>
      <c r="F107" s="3"/>
      <c r="G107" s="3"/>
      <c r="H107" s="3"/>
      <c r="I107" s="3"/>
      <c r="J107" s="3"/>
      <c r="K107" s="3"/>
      <c r="L107" s="3"/>
      <c r="M107" s="3">
        <v>1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>
        <v>4</v>
      </c>
      <c r="AV107" s="3"/>
      <c r="AW107" s="3"/>
      <c r="AX107" s="3"/>
      <c r="AY107" s="3"/>
      <c r="AZ107" s="3"/>
      <c r="BA107" s="3"/>
      <c r="BB107" s="3"/>
      <c r="BC107" s="3"/>
      <c r="BD107" s="3"/>
      <c r="BE107" s="3">
        <v>5</v>
      </c>
    </row>
    <row r="108" spans="1:57" ht="18" customHeight="1">
      <c r="A108" s="3" t="s">
        <v>140</v>
      </c>
      <c r="B108" s="3" t="s">
        <v>306</v>
      </c>
      <c r="C108" s="21">
        <v>1</v>
      </c>
      <c r="D108" s="3"/>
      <c r="E108" s="3"/>
      <c r="F108" s="3"/>
      <c r="G108" s="3"/>
      <c r="H108" s="3"/>
      <c r="I108" s="3"/>
      <c r="J108" s="3"/>
      <c r="K108" s="3"/>
      <c r="L108" s="3"/>
      <c r="M108" s="3">
        <v>1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>
        <v>4</v>
      </c>
      <c r="AV108" s="3"/>
      <c r="AW108" s="3"/>
      <c r="AX108" s="3"/>
      <c r="AY108" s="3"/>
      <c r="AZ108" s="3"/>
      <c r="BA108" s="3"/>
      <c r="BB108" s="3"/>
      <c r="BC108" s="3"/>
      <c r="BD108" s="3"/>
      <c r="BE108" s="3">
        <v>5</v>
      </c>
    </row>
    <row r="109" spans="1:57" ht="18" customHeight="1">
      <c r="A109" s="3" t="s">
        <v>140</v>
      </c>
      <c r="B109" s="3" t="s">
        <v>319</v>
      </c>
      <c r="C109" s="21">
        <v>1</v>
      </c>
      <c r="D109" s="3"/>
      <c r="E109" s="3"/>
      <c r="F109" s="3"/>
      <c r="G109" s="3"/>
      <c r="H109" s="3"/>
      <c r="I109" s="3"/>
      <c r="J109" s="3"/>
      <c r="K109" s="3"/>
      <c r="L109" s="3"/>
      <c r="M109" s="3">
        <v>1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>
        <v>4</v>
      </c>
      <c r="AV109" s="3"/>
      <c r="AW109" s="3"/>
      <c r="AX109" s="3"/>
      <c r="AY109" s="3"/>
      <c r="AZ109" s="3"/>
      <c r="BA109" s="3"/>
      <c r="BB109" s="3"/>
      <c r="BC109" s="3"/>
      <c r="BD109" s="3"/>
      <c r="BE109" s="3">
        <v>5</v>
      </c>
    </row>
    <row r="110" spans="1:57" ht="18" customHeight="1">
      <c r="A110" s="3" t="s">
        <v>140</v>
      </c>
      <c r="B110" s="3" t="s">
        <v>320</v>
      </c>
      <c r="C110" s="21">
        <v>1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>
        <v>1</v>
      </c>
      <c r="AV110" s="3"/>
      <c r="AW110" s="3"/>
      <c r="AX110" s="3"/>
      <c r="AY110" s="3"/>
      <c r="AZ110" s="3"/>
      <c r="BA110" s="3"/>
      <c r="BB110" s="3"/>
      <c r="BC110" s="3"/>
      <c r="BD110" s="3"/>
      <c r="BE110" s="3">
        <v>1</v>
      </c>
    </row>
    <row r="111" spans="1:57" ht="18" customHeight="1">
      <c r="A111" s="3" t="s">
        <v>140</v>
      </c>
      <c r="B111" s="3" t="s">
        <v>321</v>
      </c>
      <c r="C111" s="21">
        <v>1</v>
      </c>
      <c r="D111" s="3"/>
      <c r="E111" s="3"/>
      <c r="F111" s="3"/>
      <c r="G111" s="3"/>
      <c r="H111" s="3"/>
      <c r="I111" s="3"/>
      <c r="J111" s="3"/>
      <c r="K111" s="3"/>
      <c r="L111" s="3"/>
      <c r="M111" s="3">
        <v>1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>
        <v>4</v>
      </c>
      <c r="AV111" s="3"/>
      <c r="AW111" s="3"/>
      <c r="AX111" s="3"/>
      <c r="AY111" s="3"/>
      <c r="AZ111" s="3"/>
      <c r="BA111" s="3"/>
      <c r="BB111" s="3"/>
      <c r="BC111" s="3"/>
      <c r="BD111" s="3"/>
      <c r="BE111" s="3">
        <v>5</v>
      </c>
    </row>
    <row r="112" spans="1:57" ht="18" customHeight="1">
      <c r="A112" s="3" t="s">
        <v>140</v>
      </c>
      <c r="B112" s="3" t="s">
        <v>323</v>
      </c>
      <c r="C112" s="21">
        <v>1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>
        <v>2</v>
      </c>
      <c r="AV112" s="3"/>
      <c r="AW112" s="3"/>
      <c r="AX112" s="3"/>
      <c r="AY112" s="3"/>
      <c r="AZ112" s="3"/>
      <c r="BA112" s="3"/>
      <c r="BB112" s="3"/>
      <c r="BC112" s="3"/>
      <c r="BD112" s="3"/>
      <c r="BE112" s="3">
        <v>2</v>
      </c>
    </row>
    <row r="113" spans="1:57" ht="18" customHeight="1">
      <c r="A113" s="3" t="s">
        <v>140</v>
      </c>
      <c r="B113" s="3" t="s">
        <v>324</v>
      </c>
      <c r="C113" s="21">
        <v>1</v>
      </c>
      <c r="D113" s="3"/>
      <c r="E113" s="3"/>
      <c r="F113" s="3"/>
      <c r="G113" s="3"/>
      <c r="H113" s="3"/>
      <c r="I113" s="3"/>
      <c r="J113" s="3"/>
      <c r="K113" s="3"/>
      <c r="L113" s="3"/>
      <c r="M113" s="3">
        <v>4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>
        <v>2</v>
      </c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>
        <v>2</v>
      </c>
      <c r="AS113" s="3"/>
      <c r="AT113" s="3"/>
      <c r="AU113" s="3">
        <v>17</v>
      </c>
      <c r="AV113" s="3"/>
      <c r="AW113" s="3"/>
      <c r="AX113" s="3">
        <v>2</v>
      </c>
      <c r="AY113" s="3"/>
      <c r="AZ113" s="3"/>
      <c r="BA113" s="3"/>
      <c r="BB113" s="3">
        <v>1</v>
      </c>
      <c r="BC113" s="3"/>
      <c r="BD113" s="3"/>
      <c r="BE113" s="3">
        <v>28</v>
      </c>
    </row>
    <row r="114" spans="1:57" ht="18" customHeight="1">
      <c r="A114" s="3" t="s">
        <v>140</v>
      </c>
      <c r="B114" s="3" t="s">
        <v>325</v>
      </c>
      <c r="C114" s="21">
        <v>1</v>
      </c>
      <c r="D114" s="3"/>
      <c r="E114" s="3"/>
      <c r="F114" s="3"/>
      <c r="G114" s="3"/>
      <c r="H114" s="3"/>
      <c r="I114" s="3"/>
      <c r="J114" s="3"/>
      <c r="K114" s="3"/>
      <c r="L114" s="3"/>
      <c r="M114" s="3">
        <v>1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>
        <v>4</v>
      </c>
      <c r="AV114" s="3"/>
      <c r="AW114" s="3"/>
      <c r="AX114" s="3"/>
      <c r="AY114" s="3"/>
      <c r="AZ114" s="3"/>
      <c r="BA114" s="3"/>
      <c r="BB114" s="3"/>
      <c r="BC114" s="3"/>
      <c r="BD114" s="3"/>
      <c r="BE114" s="3">
        <v>5</v>
      </c>
    </row>
    <row r="115" spans="1:57" ht="18" customHeight="1">
      <c r="A115" s="3" t="s">
        <v>140</v>
      </c>
      <c r="B115" s="3" t="s">
        <v>326</v>
      </c>
      <c r="C115" s="21">
        <v>1</v>
      </c>
      <c r="D115" s="3"/>
      <c r="E115" s="3"/>
      <c r="F115" s="3"/>
      <c r="G115" s="3"/>
      <c r="H115" s="3"/>
      <c r="I115" s="3"/>
      <c r="J115" s="3"/>
      <c r="K115" s="3"/>
      <c r="L115" s="3"/>
      <c r="M115" s="3">
        <v>1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>
        <v>1</v>
      </c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>
        <v>6</v>
      </c>
      <c r="AV115" s="3"/>
      <c r="AW115" s="3"/>
      <c r="AX115" s="3"/>
      <c r="AY115" s="3"/>
      <c r="AZ115" s="3"/>
      <c r="BA115" s="3"/>
      <c r="BB115" s="3"/>
      <c r="BC115" s="3"/>
      <c r="BD115" s="3"/>
      <c r="BE115" s="3">
        <v>8</v>
      </c>
    </row>
    <row r="116" spans="1:57" ht="18" customHeight="1">
      <c r="A116" s="3" t="s">
        <v>140</v>
      </c>
      <c r="B116" s="3" t="s">
        <v>330</v>
      </c>
      <c r="C116" s="21">
        <v>1</v>
      </c>
      <c r="D116" s="3"/>
      <c r="E116" s="3"/>
      <c r="F116" s="3"/>
      <c r="G116" s="3"/>
      <c r="H116" s="3"/>
      <c r="I116" s="3"/>
      <c r="J116" s="3"/>
      <c r="K116" s="3"/>
      <c r="L116" s="3"/>
      <c r="M116" s="3">
        <v>1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>
        <v>9</v>
      </c>
      <c r="AV116" s="3"/>
      <c r="AW116" s="3"/>
      <c r="AX116" s="3"/>
      <c r="AY116" s="3"/>
      <c r="AZ116" s="3"/>
      <c r="BA116" s="3"/>
      <c r="BB116" s="3"/>
      <c r="BC116" s="3"/>
      <c r="BD116" s="3"/>
      <c r="BE116" s="3">
        <v>10</v>
      </c>
    </row>
    <row r="117" spans="1:57" ht="18" customHeight="1">
      <c r="A117" s="3" t="s">
        <v>140</v>
      </c>
      <c r="B117" s="3" t="s">
        <v>332</v>
      </c>
      <c r="C117" s="21">
        <v>1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>
        <v>1</v>
      </c>
      <c r="AS117" s="3"/>
      <c r="AT117" s="3"/>
      <c r="AU117" s="3">
        <v>17</v>
      </c>
      <c r="AV117" s="3"/>
      <c r="AW117" s="3"/>
      <c r="AX117" s="3"/>
      <c r="AY117" s="3"/>
      <c r="AZ117" s="3"/>
      <c r="BA117" s="3"/>
      <c r="BB117" s="3"/>
      <c r="BC117" s="3"/>
      <c r="BD117" s="3"/>
      <c r="BE117" s="3">
        <v>18</v>
      </c>
    </row>
    <row r="118" spans="1:57" ht="18" customHeight="1">
      <c r="A118" s="3" t="s">
        <v>140</v>
      </c>
      <c r="B118" s="3" t="s">
        <v>335</v>
      </c>
      <c r="C118" s="21">
        <v>1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>
        <v>2</v>
      </c>
      <c r="AV118" s="3"/>
      <c r="AW118" s="3"/>
      <c r="AX118" s="3"/>
      <c r="AY118" s="3"/>
      <c r="AZ118" s="3"/>
      <c r="BA118" s="3"/>
      <c r="BB118" s="3"/>
      <c r="BC118" s="3"/>
      <c r="BD118" s="3"/>
      <c r="BE118" s="3">
        <v>2</v>
      </c>
    </row>
    <row r="119" spans="1:57" ht="18" customHeight="1">
      <c r="A119" s="3" t="s">
        <v>140</v>
      </c>
      <c r="B119" s="3" t="s">
        <v>337</v>
      </c>
      <c r="C119" s="21">
        <v>1</v>
      </c>
      <c r="D119" s="3"/>
      <c r="E119" s="3"/>
      <c r="F119" s="3"/>
      <c r="G119" s="3"/>
      <c r="H119" s="3"/>
      <c r="I119" s="3"/>
      <c r="J119" s="3"/>
      <c r="K119" s="3"/>
      <c r="L119" s="3"/>
      <c r="M119" s="3">
        <v>1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>
        <v>5</v>
      </c>
      <c r="AV119" s="3"/>
      <c r="AW119" s="3"/>
      <c r="AX119" s="3"/>
      <c r="AY119" s="3"/>
      <c r="AZ119" s="3"/>
      <c r="BA119" s="3"/>
      <c r="BB119" s="3"/>
      <c r="BC119" s="3"/>
      <c r="BD119" s="3"/>
      <c r="BE119" s="3">
        <v>6</v>
      </c>
    </row>
    <row r="120" spans="1:57" ht="18" customHeight="1">
      <c r="A120" s="3" t="s">
        <v>140</v>
      </c>
      <c r="B120" s="3" t="s">
        <v>338</v>
      </c>
      <c r="C120" s="21">
        <v>1</v>
      </c>
      <c r="D120" s="3"/>
      <c r="E120" s="3"/>
      <c r="F120" s="3"/>
      <c r="G120" s="3"/>
      <c r="H120" s="3"/>
      <c r="I120" s="3"/>
      <c r="J120" s="3"/>
      <c r="K120" s="3"/>
      <c r="L120" s="3"/>
      <c r="M120" s="3">
        <v>1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>
        <v>9</v>
      </c>
      <c r="AV120" s="3"/>
      <c r="AW120" s="3"/>
      <c r="AX120" s="3"/>
      <c r="AY120" s="3"/>
      <c r="AZ120" s="3"/>
      <c r="BA120" s="3"/>
      <c r="BB120" s="3"/>
      <c r="BC120" s="3"/>
      <c r="BD120" s="3"/>
      <c r="BE120" s="3">
        <v>10</v>
      </c>
    </row>
    <row r="121" spans="1:57" ht="18" customHeight="1">
      <c r="A121" s="3" t="s">
        <v>140</v>
      </c>
      <c r="B121" s="3" t="s">
        <v>341</v>
      </c>
      <c r="C121" s="21">
        <v>1</v>
      </c>
      <c r="D121" s="3"/>
      <c r="E121" s="3"/>
      <c r="F121" s="3"/>
      <c r="G121" s="3"/>
      <c r="H121" s="3"/>
      <c r="I121" s="3"/>
      <c r="J121" s="3"/>
      <c r="K121" s="3"/>
      <c r="L121" s="3"/>
      <c r="M121" s="3">
        <v>1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>
        <v>6</v>
      </c>
      <c r="AV121" s="3"/>
      <c r="AW121" s="3"/>
      <c r="AX121" s="3"/>
      <c r="AY121" s="3"/>
      <c r="AZ121" s="3"/>
      <c r="BA121" s="3"/>
      <c r="BB121" s="3"/>
      <c r="BC121" s="3"/>
      <c r="BD121" s="3"/>
      <c r="BE121" s="3">
        <v>7</v>
      </c>
    </row>
    <row r="122" spans="1:57" ht="18" customHeight="1">
      <c r="A122" s="3" t="s">
        <v>140</v>
      </c>
      <c r="B122" s="3" t="s">
        <v>345</v>
      </c>
      <c r="C122" s="21">
        <v>1</v>
      </c>
      <c r="D122" s="3"/>
      <c r="E122" s="3"/>
      <c r="F122" s="3"/>
      <c r="G122" s="3"/>
      <c r="H122" s="3"/>
      <c r="I122" s="3"/>
      <c r="J122" s="3"/>
      <c r="K122" s="3"/>
      <c r="L122" s="3"/>
      <c r="M122" s="3">
        <v>1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>
        <v>1</v>
      </c>
      <c r="AV122" s="3"/>
      <c r="AW122" s="3"/>
      <c r="AX122" s="3"/>
      <c r="AY122" s="3"/>
      <c r="AZ122" s="3"/>
      <c r="BA122" s="3"/>
      <c r="BB122" s="3"/>
      <c r="BC122" s="3"/>
      <c r="BD122" s="3"/>
      <c r="BE122" s="3">
        <v>2</v>
      </c>
    </row>
    <row r="123" spans="1:57" ht="18" customHeight="1">
      <c r="A123" s="3" t="s">
        <v>140</v>
      </c>
      <c r="B123" s="3" t="s">
        <v>347</v>
      </c>
      <c r="C123" s="21">
        <v>1</v>
      </c>
      <c r="D123" s="3"/>
      <c r="E123" s="3"/>
      <c r="F123" s="3"/>
      <c r="G123" s="3"/>
      <c r="H123" s="3"/>
      <c r="I123" s="3"/>
      <c r="J123" s="3"/>
      <c r="K123" s="3"/>
      <c r="L123" s="3"/>
      <c r="M123" s="3">
        <v>2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>
        <v>1</v>
      </c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>
        <v>9</v>
      </c>
      <c r="AV123" s="3"/>
      <c r="AW123" s="3"/>
      <c r="AX123" s="3"/>
      <c r="AY123" s="3"/>
      <c r="AZ123" s="3"/>
      <c r="BA123" s="3"/>
      <c r="BB123" s="3"/>
      <c r="BC123" s="3"/>
      <c r="BD123" s="3"/>
      <c r="BE123" s="3">
        <v>12</v>
      </c>
    </row>
    <row r="124" spans="1:57" ht="18" customHeight="1">
      <c r="A124" s="3" t="s">
        <v>140</v>
      </c>
      <c r="B124" s="3" t="s">
        <v>350</v>
      </c>
      <c r="C124" s="21">
        <v>1</v>
      </c>
      <c r="D124" s="3"/>
      <c r="E124" s="3"/>
      <c r="F124" s="3"/>
      <c r="G124" s="3"/>
      <c r="H124" s="3"/>
      <c r="I124" s="3"/>
      <c r="J124" s="3"/>
      <c r="K124" s="3"/>
      <c r="L124" s="3"/>
      <c r="M124" s="3">
        <v>1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>
        <v>4</v>
      </c>
      <c r="AV124" s="3"/>
      <c r="AW124" s="3"/>
      <c r="AX124" s="3"/>
      <c r="AY124" s="3"/>
      <c r="AZ124" s="3"/>
      <c r="BA124" s="3"/>
      <c r="BB124" s="3"/>
      <c r="BC124" s="3"/>
      <c r="BD124" s="3"/>
      <c r="BE124" s="3">
        <v>5</v>
      </c>
    </row>
    <row r="125" spans="1:57" ht="18" customHeight="1">
      <c r="A125" s="3" t="s">
        <v>140</v>
      </c>
      <c r="B125" s="3" t="s">
        <v>354</v>
      </c>
      <c r="C125" s="21">
        <v>1</v>
      </c>
      <c r="D125" s="3"/>
      <c r="E125" s="3"/>
      <c r="F125" s="3"/>
      <c r="G125" s="3"/>
      <c r="H125" s="3"/>
      <c r="I125" s="3"/>
      <c r="J125" s="3"/>
      <c r="K125" s="3"/>
      <c r="L125" s="3"/>
      <c r="M125" s="3">
        <v>2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>
        <v>7</v>
      </c>
      <c r="AV125" s="3"/>
      <c r="AW125" s="3"/>
      <c r="AX125" s="3"/>
      <c r="AY125" s="3"/>
      <c r="AZ125" s="3"/>
      <c r="BA125" s="3"/>
      <c r="BB125" s="3"/>
      <c r="BC125" s="3"/>
      <c r="BD125" s="3"/>
      <c r="BE125" s="3">
        <v>9</v>
      </c>
    </row>
    <row r="126" spans="1:57" ht="18" customHeight="1">
      <c r="A126" s="3" t="s">
        <v>140</v>
      </c>
      <c r="B126" s="3" t="s">
        <v>356</v>
      </c>
      <c r="C126" s="21">
        <v>1</v>
      </c>
      <c r="D126" s="3"/>
      <c r="E126" s="3"/>
      <c r="F126" s="3"/>
      <c r="G126" s="3"/>
      <c r="H126" s="3"/>
      <c r="I126" s="3"/>
      <c r="J126" s="3"/>
      <c r="K126" s="3"/>
      <c r="L126" s="3"/>
      <c r="M126" s="3">
        <v>2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>
        <v>1</v>
      </c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>
        <v>9</v>
      </c>
      <c r="AV126" s="3"/>
      <c r="AW126" s="3"/>
      <c r="AX126" s="3"/>
      <c r="AY126" s="3"/>
      <c r="AZ126" s="3"/>
      <c r="BA126" s="3"/>
      <c r="BB126" s="3"/>
      <c r="BC126" s="3"/>
      <c r="BD126" s="3"/>
      <c r="BE126" s="3">
        <v>12</v>
      </c>
    </row>
    <row r="127" spans="1:57" ht="18" customHeight="1">
      <c r="A127" s="3" t="s">
        <v>140</v>
      </c>
      <c r="B127" s="3" t="s">
        <v>359</v>
      </c>
      <c r="C127" s="21">
        <v>1</v>
      </c>
      <c r="D127" s="3"/>
      <c r="E127" s="3"/>
      <c r="F127" s="3"/>
      <c r="G127" s="3"/>
      <c r="H127" s="3"/>
      <c r="I127" s="3"/>
      <c r="J127" s="3"/>
      <c r="K127" s="3"/>
      <c r="L127" s="3"/>
      <c r="M127" s="3">
        <v>1</v>
      </c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>
        <v>3</v>
      </c>
      <c r="AV127" s="3"/>
      <c r="AW127" s="3"/>
      <c r="AX127" s="3"/>
      <c r="AY127" s="3"/>
      <c r="AZ127" s="3"/>
      <c r="BA127" s="3"/>
      <c r="BB127" s="3"/>
      <c r="BC127" s="3"/>
      <c r="BD127" s="3"/>
      <c r="BE127" s="3">
        <v>4</v>
      </c>
    </row>
    <row r="128" spans="1:57" ht="18" customHeight="1">
      <c r="A128" s="3" t="s">
        <v>140</v>
      </c>
      <c r="B128" s="3" t="s">
        <v>360</v>
      </c>
      <c r="C128" s="21">
        <v>1</v>
      </c>
      <c r="D128" s="3"/>
      <c r="E128" s="3"/>
      <c r="F128" s="3"/>
      <c r="G128" s="3"/>
      <c r="H128" s="3"/>
      <c r="I128" s="3"/>
      <c r="J128" s="3"/>
      <c r="K128" s="3"/>
      <c r="L128" s="3"/>
      <c r="M128" s="3">
        <v>1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>
        <v>2</v>
      </c>
      <c r="AV128" s="3"/>
      <c r="AW128" s="3"/>
      <c r="AX128" s="3"/>
      <c r="AY128" s="3"/>
      <c r="AZ128" s="3"/>
      <c r="BA128" s="3"/>
      <c r="BB128" s="3"/>
      <c r="BC128" s="3"/>
      <c r="BD128" s="3"/>
      <c r="BE128" s="3">
        <v>3</v>
      </c>
    </row>
    <row r="129" spans="1:57" ht="18" customHeight="1">
      <c r="A129" s="3" t="s">
        <v>140</v>
      </c>
      <c r="B129" s="3" t="s">
        <v>361</v>
      </c>
      <c r="C129" s="21">
        <v>1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>
        <v>1</v>
      </c>
      <c r="AV129" s="3"/>
      <c r="AW129" s="3"/>
      <c r="AX129" s="3"/>
      <c r="AY129" s="3"/>
      <c r="AZ129" s="3"/>
      <c r="BA129" s="3"/>
      <c r="BB129" s="3"/>
      <c r="BC129" s="3"/>
      <c r="BD129" s="3"/>
      <c r="BE129" s="3">
        <v>1</v>
      </c>
    </row>
    <row r="130" spans="1:57" ht="18" customHeight="1">
      <c r="A130" s="3" t="s">
        <v>140</v>
      </c>
      <c r="B130" s="3" t="s">
        <v>362</v>
      </c>
      <c r="C130" s="21">
        <v>1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>
        <v>1</v>
      </c>
      <c r="AV130" s="3"/>
      <c r="AW130" s="3"/>
      <c r="AX130" s="3"/>
      <c r="AY130" s="3"/>
      <c r="AZ130" s="3"/>
      <c r="BA130" s="3"/>
      <c r="BB130" s="3"/>
      <c r="BC130" s="3"/>
      <c r="BD130" s="3"/>
      <c r="BE130" s="3">
        <v>1</v>
      </c>
    </row>
    <row r="131" spans="1:57" ht="18" customHeight="1">
      <c r="A131" s="3" t="s">
        <v>140</v>
      </c>
      <c r="B131" s="3" t="s">
        <v>364</v>
      </c>
      <c r="C131" s="21">
        <v>1</v>
      </c>
      <c r="D131" s="3"/>
      <c r="E131" s="3"/>
      <c r="F131" s="3"/>
      <c r="G131" s="3"/>
      <c r="H131" s="3"/>
      <c r="I131" s="3"/>
      <c r="J131" s="3"/>
      <c r="K131" s="3"/>
      <c r="L131" s="3"/>
      <c r="M131" s="3">
        <v>1</v>
      </c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>
        <v>2</v>
      </c>
      <c r="AV131" s="3"/>
      <c r="AW131" s="3"/>
      <c r="AX131" s="3"/>
      <c r="AY131" s="3"/>
      <c r="AZ131" s="3"/>
      <c r="BA131" s="3"/>
      <c r="BB131" s="3"/>
      <c r="BC131" s="3"/>
      <c r="BD131" s="3"/>
      <c r="BE131" s="3">
        <v>3</v>
      </c>
    </row>
    <row r="132" spans="1:57" ht="18" customHeight="1">
      <c r="A132" s="3" t="s">
        <v>140</v>
      </c>
      <c r="B132" s="3" t="s">
        <v>365</v>
      </c>
      <c r="C132" s="21">
        <v>1</v>
      </c>
      <c r="D132" s="3"/>
      <c r="E132" s="3"/>
      <c r="F132" s="3"/>
      <c r="G132" s="3"/>
      <c r="H132" s="3"/>
      <c r="I132" s="3"/>
      <c r="J132" s="3"/>
      <c r="K132" s="3"/>
      <c r="L132" s="3"/>
      <c r="M132" s="3">
        <v>1</v>
      </c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>
        <v>2</v>
      </c>
      <c r="AV132" s="3"/>
      <c r="AW132" s="3"/>
      <c r="AX132" s="3"/>
      <c r="AY132" s="3"/>
      <c r="AZ132" s="3"/>
      <c r="BA132" s="3"/>
      <c r="BB132" s="3"/>
      <c r="BC132" s="3"/>
      <c r="BD132" s="3"/>
      <c r="BE132" s="3">
        <v>3</v>
      </c>
    </row>
    <row r="133" spans="1:57" ht="18" customHeight="1">
      <c r="A133" s="3" t="s">
        <v>140</v>
      </c>
      <c r="B133" s="3" t="s">
        <v>366</v>
      </c>
      <c r="C133" s="21">
        <v>1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>
        <v>1</v>
      </c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>
        <v>13</v>
      </c>
      <c r="AV133" s="3"/>
      <c r="AW133" s="3"/>
      <c r="AX133" s="3"/>
      <c r="AY133" s="3"/>
      <c r="AZ133" s="3"/>
      <c r="BA133" s="3"/>
      <c r="BB133" s="3"/>
      <c r="BC133" s="3"/>
      <c r="BD133" s="3"/>
      <c r="BE133" s="3">
        <v>14</v>
      </c>
    </row>
    <row r="134" spans="1:57" ht="18" customHeight="1">
      <c r="A134" s="3" t="s">
        <v>140</v>
      </c>
      <c r="B134" s="3" t="s">
        <v>368</v>
      </c>
      <c r="C134" s="21">
        <v>1</v>
      </c>
      <c r="D134" s="3"/>
      <c r="E134" s="3"/>
      <c r="F134" s="3"/>
      <c r="G134" s="3"/>
      <c r="H134" s="3"/>
      <c r="I134" s="3"/>
      <c r="J134" s="3"/>
      <c r="K134" s="3"/>
      <c r="L134" s="3"/>
      <c r="M134" s="3">
        <v>1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>
        <v>4</v>
      </c>
      <c r="AV134" s="3"/>
      <c r="AW134" s="3"/>
      <c r="AX134" s="3"/>
      <c r="AY134" s="3"/>
      <c r="AZ134" s="3"/>
      <c r="BA134" s="3"/>
      <c r="BB134" s="3"/>
      <c r="BC134" s="3"/>
      <c r="BD134" s="3"/>
      <c r="BE134" s="3">
        <v>5</v>
      </c>
    </row>
    <row r="135" spans="1:57" ht="18" customHeight="1">
      <c r="A135" s="3" t="s">
        <v>140</v>
      </c>
      <c r="B135" s="3" t="s">
        <v>369</v>
      </c>
      <c r="C135" s="21">
        <v>1</v>
      </c>
      <c r="D135" s="3"/>
      <c r="E135" s="3"/>
      <c r="F135" s="3"/>
      <c r="G135" s="3"/>
      <c r="H135" s="3"/>
      <c r="I135" s="3"/>
      <c r="J135" s="3"/>
      <c r="K135" s="3"/>
      <c r="L135" s="3"/>
      <c r="M135" s="3">
        <v>1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>
        <v>8</v>
      </c>
      <c r="AV135" s="3"/>
      <c r="AW135" s="3"/>
      <c r="AX135" s="3"/>
      <c r="AY135" s="3"/>
      <c r="AZ135" s="3"/>
      <c r="BA135" s="3"/>
      <c r="BB135" s="3"/>
      <c r="BC135" s="3"/>
      <c r="BD135" s="3"/>
      <c r="BE135" s="3">
        <v>9</v>
      </c>
    </row>
    <row r="136" spans="1:57" ht="18" customHeight="1">
      <c r="A136" s="3" t="s">
        <v>140</v>
      </c>
      <c r="B136" s="3" t="s">
        <v>371</v>
      </c>
      <c r="C136" s="21">
        <v>1</v>
      </c>
      <c r="D136" s="3"/>
      <c r="E136" s="3"/>
      <c r="F136" s="3"/>
      <c r="G136" s="3"/>
      <c r="H136" s="3"/>
      <c r="I136" s="3"/>
      <c r="J136" s="3"/>
      <c r="K136" s="3"/>
      <c r="L136" s="3"/>
      <c r="M136" s="3">
        <v>1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>
        <v>8</v>
      </c>
      <c r="AV136" s="3"/>
      <c r="AW136" s="3"/>
      <c r="AX136" s="3"/>
      <c r="AY136" s="3"/>
      <c r="AZ136" s="3"/>
      <c r="BA136" s="3"/>
      <c r="BB136" s="3"/>
      <c r="BC136" s="3"/>
      <c r="BD136" s="3"/>
      <c r="BE136" s="3">
        <v>9</v>
      </c>
    </row>
    <row r="137" spans="1:57" ht="18" customHeight="1">
      <c r="A137" s="3" t="s">
        <v>140</v>
      </c>
      <c r="B137" s="3" t="s">
        <v>373</v>
      </c>
      <c r="C137" s="21">
        <v>1</v>
      </c>
      <c r="D137" s="3"/>
      <c r="E137" s="3"/>
      <c r="F137" s="3"/>
      <c r="G137" s="3"/>
      <c r="H137" s="3"/>
      <c r="I137" s="3"/>
      <c r="J137" s="3"/>
      <c r="K137" s="3"/>
      <c r="L137" s="3"/>
      <c r="M137" s="3">
        <v>1</v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>
        <v>4</v>
      </c>
      <c r="AV137" s="3"/>
      <c r="AW137" s="3"/>
      <c r="AX137" s="3"/>
      <c r="AY137" s="3"/>
      <c r="AZ137" s="3"/>
      <c r="BA137" s="3"/>
      <c r="BB137" s="3"/>
      <c r="BC137" s="3"/>
      <c r="BD137" s="3"/>
      <c r="BE137" s="3">
        <v>5</v>
      </c>
    </row>
    <row r="138" spans="1:57" ht="18" customHeight="1">
      <c r="A138" s="3" t="s">
        <v>140</v>
      </c>
      <c r="B138" s="3" t="s">
        <v>375</v>
      </c>
      <c r="C138" s="21">
        <v>1</v>
      </c>
      <c r="D138" s="3"/>
      <c r="E138" s="3"/>
      <c r="F138" s="3"/>
      <c r="G138" s="3"/>
      <c r="H138" s="3"/>
      <c r="I138" s="3"/>
      <c r="J138" s="3"/>
      <c r="K138" s="3"/>
      <c r="L138" s="3"/>
      <c r="M138" s="3">
        <v>1</v>
      </c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>
        <v>4</v>
      </c>
      <c r="AV138" s="3"/>
      <c r="AW138" s="3"/>
      <c r="AX138" s="3"/>
      <c r="AY138" s="3"/>
      <c r="AZ138" s="3"/>
      <c r="BA138" s="3"/>
      <c r="BB138" s="3"/>
      <c r="BC138" s="3"/>
      <c r="BD138" s="3"/>
      <c r="BE138" s="3">
        <v>5</v>
      </c>
    </row>
    <row r="139" spans="1:57" ht="18" customHeight="1">
      <c r="A139" s="3" t="s">
        <v>140</v>
      </c>
      <c r="B139" s="3" t="s">
        <v>377</v>
      </c>
      <c r="C139" s="21">
        <v>1</v>
      </c>
      <c r="D139" s="3"/>
      <c r="E139" s="3"/>
      <c r="F139" s="3"/>
      <c r="G139" s="3"/>
      <c r="H139" s="3"/>
      <c r="I139" s="3"/>
      <c r="J139" s="3"/>
      <c r="K139" s="3"/>
      <c r="L139" s="3"/>
      <c r="M139" s="3">
        <v>1</v>
      </c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>
        <v>4</v>
      </c>
      <c r="AV139" s="3"/>
      <c r="AW139" s="3"/>
      <c r="AX139" s="3"/>
      <c r="AY139" s="3"/>
      <c r="AZ139" s="3"/>
      <c r="BA139" s="3"/>
      <c r="BB139" s="3"/>
      <c r="BC139" s="3"/>
      <c r="BD139" s="3"/>
      <c r="BE139" s="3">
        <v>5</v>
      </c>
    </row>
    <row r="140" spans="1:57" ht="18" customHeight="1">
      <c r="A140" s="3" t="s">
        <v>140</v>
      </c>
      <c r="B140" s="3" t="s">
        <v>378</v>
      </c>
      <c r="C140" s="21">
        <v>1</v>
      </c>
      <c r="D140" s="3"/>
      <c r="E140" s="3"/>
      <c r="F140" s="3"/>
      <c r="G140" s="3"/>
      <c r="H140" s="3"/>
      <c r="I140" s="3"/>
      <c r="J140" s="3"/>
      <c r="K140" s="3"/>
      <c r="L140" s="3"/>
      <c r="M140" s="3">
        <v>1</v>
      </c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>
        <v>1</v>
      </c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>
        <v>5</v>
      </c>
      <c r="AV140" s="3"/>
      <c r="AW140" s="3"/>
      <c r="AX140" s="3"/>
      <c r="AY140" s="3"/>
      <c r="AZ140" s="3"/>
      <c r="BA140" s="3"/>
      <c r="BB140" s="3"/>
      <c r="BC140" s="3"/>
      <c r="BD140" s="3"/>
      <c r="BE140" s="3">
        <v>7</v>
      </c>
    </row>
    <row r="141" spans="1:57" ht="18" customHeight="1">
      <c r="A141" s="3" t="s">
        <v>140</v>
      </c>
      <c r="B141" s="3" t="s">
        <v>380</v>
      </c>
      <c r="C141" s="21">
        <v>1</v>
      </c>
      <c r="D141" s="3"/>
      <c r="E141" s="3"/>
      <c r="F141" s="3"/>
      <c r="G141" s="3"/>
      <c r="H141" s="3"/>
      <c r="I141" s="3"/>
      <c r="J141" s="3"/>
      <c r="K141" s="3"/>
      <c r="L141" s="3"/>
      <c r="M141" s="3">
        <v>1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>
        <v>8</v>
      </c>
      <c r="AV141" s="3"/>
      <c r="AW141" s="3"/>
      <c r="AX141" s="3"/>
      <c r="AY141" s="3"/>
      <c r="AZ141" s="3"/>
      <c r="BA141" s="3"/>
      <c r="BB141" s="3"/>
      <c r="BC141" s="3"/>
      <c r="BD141" s="3"/>
      <c r="BE141" s="3">
        <v>9</v>
      </c>
    </row>
    <row r="142" spans="1:57" ht="18" customHeight="1">
      <c r="A142" s="3" t="s">
        <v>140</v>
      </c>
      <c r="B142" s="3" t="s">
        <v>383</v>
      </c>
      <c r="C142" s="21">
        <v>1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>
        <v>3</v>
      </c>
      <c r="AV142" s="3"/>
      <c r="AW142" s="3"/>
      <c r="AX142" s="3"/>
      <c r="AY142" s="3"/>
      <c r="AZ142" s="3"/>
      <c r="BA142" s="3"/>
      <c r="BB142" s="3"/>
      <c r="BC142" s="3"/>
      <c r="BD142" s="3"/>
      <c r="BE142" s="3">
        <v>3</v>
      </c>
    </row>
    <row r="143" spans="1:57" ht="18" customHeight="1">
      <c r="A143" s="3" t="s">
        <v>140</v>
      </c>
      <c r="B143" s="3" t="s">
        <v>387</v>
      </c>
      <c r="C143" s="21">
        <v>1</v>
      </c>
      <c r="D143" s="3"/>
      <c r="E143" s="3"/>
      <c r="F143" s="3"/>
      <c r="G143" s="3"/>
      <c r="H143" s="3"/>
      <c r="I143" s="3"/>
      <c r="J143" s="3"/>
      <c r="K143" s="3"/>
      <c r="L143" s="3"/>
      <c r="M143" s="3">
        <v>1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>
        <v>4</v>
      </c>
      <c r="AV143" s="3"/>
      <c r="AW143" s="3"/>
      <c r="AX143" s="3"/>
      <c r="AY143" s="3"/>
      <c r="AZ143" s="3"/>
      <c r="BA143" s="3"/>
      <c r="BB143" s="3"/>
      <c r="BC143" s="3"/>
      <c r="BD143" s="3"/>
      <c r="BE143" s="3">
        <v>5</v>
      </c>
    </row>
    <row r="144" spans="1:57" ht="18" customHeight="1">
      <c r="A144" s="3" t="s">
        <v>140</v>
      </c>
      <c r="B144" s="3" t="s">
        <v>389</v>
      </c>
      <c r="C144" s="21">
        <v>1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>
        <v>2</v>
      </c>
      <c r="U144" s="3"/>
      <c r="V144" s="3"/>
      <c r="W144" s="3"/>
      <c r="X144" s="3"/>
      <c r="Y144" s="3"/>
      <c r="Z144" s="3"/>
      <c r="AA144" s="3"/>
      <c r="AB144" s="3"/>
      <c r="AC144" s="3"/>
      <c r="AD144" s="3">
        <v>2</v>
      </c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>
        <v>1</v>
      </c>
      <c r="AS144" s="3"/>
      <c r="AT144" s="3"/>
      <c r="AU144" s="3">
        <v>13</v>
      </c>
      <c r="AV144" s="3">
        <v>1</v>
      </c>
      <c r="AW144" s="3"/>
      <c r="AX144" s="3">
        <v>2</v>
      </c>
      <c r="AY144" s="3"/>
      <c r="AZ144" s="3"/>
      <c r="BA144" s="3"/>
      <c r="BB144" s="3"/>
      <c r="BC144" s="3"/>
      <c r="BD144" s="3"/>
      <c r="BE144" s="3">
        <v>21</v>
      </c>
    </row>
    <row r="145" spans="1:60" s="2" customFormat="1" ht="18" customHeight="1">
      <c r="A145" s="1392" t="s">
        <v>577</v>
      </c>
      <c r="B145" s="1392"/>
      <c r="C145" s="27">
        <f>SUM(C25:C144)</f>
        <v>120</v>
      </c>
      <c r="D145" s="7"/>
      <c r="E145" s="7"/>
      <c r="F145" s="7"/>
      <c r="G145" s="7"/>
      <c r="H145" s="7">
        <f>SUM(H25:H144)</f>
        <v>1</v>
      </c>
      <c r="I145" s="7"/>
      <c r="J145" s="7"/>
      <c r="K145" s="7"/>
      <c r="L145" s="7"/>
      <c r="M145" s="7">
        <f>SUM(M25:M144)</f>
        <v>134</v>
      </c>
      <c r="N145" s="7">
        <f>SUM(N25:N144)</f>
        <v>5</v>
      </c>
      <c r="O145" s="7"/>
      <c r="P145" s="7"/>
      <c r="Q145" s="7"/>
      <c r="R145" s="7"/>
      <c r="S145" s="7"/>
      <c r="T145" s="7">
        <f>SUM(T25:T144)</f>
        <v>6</v>
      </c>
      <c r="U145" s="7"/>
      <c r="V145" s="7"/>
      <c r="W145" s="7"/>
      <c r="X145" s="7"/>
      <c r="Y145" s="7"/>
      <c r="Z145" s="7"/>
      <c r="AA145" s="7"/>
      <c r="AB145" s="7"/>
      <c r="AC145" s="7">
        <f>SUM(AC25:AC144)</f>
        <v>1</v>
      </c>
      <c r="AD145" s="7">
        <f>SUM(AD25:AD144)</f>
        <v>54</v>
      </c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>
        <f>SUM(AP25:AP144)</f>
        <v>17</v>
      </c>
      <c r="AQ145" s="7"/>
      <c r="AR145" s="7">
        <f>SUM(AR25:AR144)</f>
        <v>29</v>
      </c>
      <c r="AS145" s="7"/>
      <c r="AT145" s="7"/>
      <c r="AU145" s="7">
        <f>SUM(AU25:AU144)</f>
        <v>836</v>
      </c>
      <c r="AV145" s="7">
        <f>SUM(AV25:AV144)</f>
        <v>6</v>
      </c>
      <c r="AW145" s="7"/>
      <c r="AX145" s="7">
        <f>SUM(AX25:AX144)</f>
        <v>10</v>
      </c>
      <c r="AY145" s="7"/>
      <c r="AZ145" s="7"/>
      <c r="BA145" s="7"/>
      <c r="BB145" s="7">
        <f>SUM(BB25:BB144)</f>
        <v>7</v>
      </c>
      <c r="BC145" s="7"/>
      <c r="BD145" s="7"/>
      <c r="BE145" s="7">
        <f>SUM(BE25:BE144)</f>
        <v>1106</v>
      </c>
      <c r="BF145" s="2">
        <f>SUM(İLKOKUL!AK131)</f>
        <v>1168</v>
      </c>
      <c r="BG145" s="2">
        <f>SUM(İLKOKUL!AK43:AK46)</f>
        <v>62</v>
      </c>
      <c r="BH145" s="2">
        <f>SUM(BF145-BG145)</f>
        <v>1106</v>
      </c>
    </row>
    <row r="146" spans="1:60" ht="18" customHeight="1">
      <c r="A146" s="3" t="s">
        <v>140</v>
      </c>
      <c r="B146" s="3" t="s">
        <v>142</v>
      </c>
      <c r="C146" s="21">
        <v>1</v>
      </c>
      <c r="D146" s="3"/>
      <c r="E146" s="3"/>
      <c r="F146" s="3"/>
      <c r="G146" s="3"/>
      <c r="H146" s="3">
        <v>1</v>
      </c>
      <c r="I146" s="3"/>
      <c r="J146" s="3"/>
      <c r="K146" s="3"/>
      <c r="L146" s="3"/>
      <c r="M146" s="3"/>
      <c r="N146" s="3">
        <v>1</v>
      </c>
      <c r="O146" s="3"/>
      <c r="P146" s="3"/>
      <c r="Q146" s="3"/>
      <c r="R146" s="3"/>
      <c r="S146" s="3"/>
      <c r="T146" s="3">
        <v>1</v>
      </c>
      <c r="U146" s="3"/>
      <c r="V146" s="3"/>
      <c r="W146" s="3"/>
      <c r="X146" s="3"/>
      <c r="Y146" s="3"/>
      <c r="Z146" s="3"/>
      <c r="AA146" s="3"/>
      <c r="AB146" s="3"/>
      <c r="AC146" s="3">
        <v>1</v>
      </c>
      <c r="AD146" s="3">
        <v>1</v>
      </c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>
        <v>1</v>
      </c>
      <c r="AW146" s="3"/>
      <c r="AX146" s="3"/>
      <c r="AY146" s="3"/>
      <c r="AZ146" s="3"/>
      <c r="BA146" s="3"/>
      <c r="BB146" s="3">
        <v>1</v>
      </c>
      <c r="BC146" s="3"/>
      <c r="BD146" s="3"/>
      <c r="BE146" s="3">
        <v>7</v>
      </c>
    </row>
    <row r="147" spans="1:60" ht="18" customHeight="1">
      <c r="A147" s="3" t="s">
        <v>140</v>
      </c>
      <c r="B147" s="3" t="s">
        <v>143</v>
      </c>
      <c r="C147" s="21">
        <v>1</v>
      </c>
      <c r="D147" s="3"/>
      <c r="E147" s="3"/>
      <c r="F147" s="3"/>
      <c r="G147" s="3"/>
      <c r="H147" s="3">
        <v>3</v>
      </c>
      <c r="I147" s="3">
        <v>1</v>
      </c>
      <c r="J147" s="3"/>
      <c r="K147" s="3"/>
      <c r="L147" s="3"/>
      <c r="M147" s="3">
        <v>2</v>
      </c>
      <c r="N147" s="3">
        <v>3</v>
      </c>
      <c r="O147" s="3"/>
      <c r="P147" s="3"/>
      <c r="Q147" s="3"/>
      <c r="R147" s="3"/>
      <c r="S147" s="3"/>
      <c r="T147" s="3">
        <v>4</v>
      </c>
      <c r="U147" s="3"/>
      <c r="V147" s="3"/>
      <c r="W147" s="3"/>
      <c r="X147" s="3"/>
      <c r="Y147" s="3">
        <v>1</v>
      </c>
      <c r="Z147" s="3"/>
      <c r="AA147" s="3"/>
      <c r="AB147" s="3"/>
      <c r="AC147" s="3">
        <v>4</v>
      </c>
      <c r="AD147" s="3">
        <v>4</v>
      </c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>
        <v>1</v>
      </c>
      <c r="AP147" s="3"/>
      <c r="AQ147" s="3"/>
      <c r="AR147" s="3">
        <v>1</v>
      </c>
      <c r="AS147" s="3"/>
      <c r="AT147" s="3"/>
      <c r="AU147" s="3">
        <v>2</v>
      </c>
      <c r="AV147" s="3">
        <v>3</v>
      </c>
      <c r="AW147" s="3"/>
      <c r="AX147" s="3">
        <v>2</v>
      </c>
      <c r="AY147" s="3"/>
      <c r="AZ147" s="3"/>
      <c r="BA147" s="3"/>
      <c r="BB147" s="3">
        <v>4</v>
      </c>
      <c r="BC147" s="3"/>
      <c r="BD147" s="3"/>
      <c r="BE147" s="3">
        <v>35</v>
      </c>
    </row>
    <row r="148" spans="1:60" ht="18" customHeight="1">
      <c r="A148" s="3" t="s">
        <v>140</v>
      </c>
      <c r="B148" s="3" t="s">
        <v>145</v>
      </c>
      <c r="C148" s="21">
        <v>1</v>
      </c>
      <c r="D148" s="3"/>
      <c r="E148" s="3"/>
      <c r="F148" s="3"/>
      <c r="G148" s="3"/>
      <c r="H148" s="3">
        <v>1</v>
      </c>
      <c r="I148" s="3">
        <v>1</v>
      </c>
      <c r="J148" s="3"/>
      <c r="K148" s="3"/>
      <c r="L148" s="3"/>
      <c r="M148" s="3"/>
      <c r="N148" s="3">
        <v>2</v>
      </c>
      <c r="O148" s="3"/>
      <c r="P148" s="3"/>
      <c r="Q148" s="3"/>
      <c r="R148" s="3"/>
      <c r="S148" s="3"/>
      <c r="T148" s="3">
        <v>2</v>
      </c>
      <c r="U148" s="3"/>
      <c r="V148" s="3"/>
      <c r="W148" s="3"/>
      <c r="X148" s="3"/>
      <c r="Y148" s="3"/>
      <c r="Z148" s="3"/>
      <c r="AA148" s="3"/>
      <c r="AB148" s="3"/>
      <c r="AC148" s="3">
        <v>2</v>
      </c>
      <c r="AD148" s="3">
        <v>2</v>
      </c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>
        <v>1</v>
      </c>
      <c r="AP148" s="3"/>
      <c r="AQ148" s="3"/>
      <c r="AR148" s="3"/>
      <c r="AS148" s="3"/>
      <c r="AT148" s="3"/>
      <c r="AU148" s="3"/>
      <c r="AV148" s="3">
        <v>1</v>
      </c>
      <c r="AW148" s="3"/>
      <c r="AX148" s="3"/>
      <c r="AY148" s="3"/>
      <c r="AZ148" s="3"/>
      <c r="BA148" s="3"/>
      <c r="BB148" s="3">
        <v>4</v>
      </c>
      <c r="BC148" s="3"/>
      <c r="BD148" s="3"/>
      <c r="BE148" s="3">
        <v>16</v>
      </c>
    </row>
    <row r="149" spans="1:60" ht="18" customHeight="1">
      <c r="A149" s="3" t="s">
        <v>140</v>
      </c>
      <c r="B149" s="3" t="s">
        <v>147</v>
      </c>
      <c r="C149" s="21">
        <v>1</v>
      </c>
      <c r="D149" s="3"/>
      <c r="E149" s="3"/>
      <c r="F149" s="3"/>
      <c r="G149" s="3"/>
      <c r="H149" s="3">
        <v>2</v>
      </c>
      <c r="I149" s="3"/>
      <c r="J149" s="3"/>
      <c r="K149" s="3"/>
      <c r="L149" s="3"/>
      <c r="M149" s="3"/>
      <c r="N149" s="3">
        <v>3</v>
      </c>
      <c r="O149" s="3"/>
      <c r="P149" s="3"/>
      <c r="Q149" s="3"/>
      <c r="R149" s="3"/>
      <c r="S149" s="3"/>
      <c r="T149" s="3">
        <v>3</v>
      </c>
      <c r="U149" s="3"/>
      <c r="V149" s="3"/>
      <c r="W149" s="3"/>
      <c r="X149" s="3"/>
      <c r="Y149" s="3">
        <v>1</v>
      </c>
      <c r="Z149" s="3"/>
      <c r="AA149" s="3"/>
      <c r="AB149" s="3"/>
      <c r="AC149" s="3">
        <v>3</v>
      </c>
      <c r="AD149" s="3">
        <v>3</v>
      </c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>
        <v>1</v>
      </c>
      <c r="AP149" s="3"/>
      <c r="AQ149" s="3"/>
      <c r="AR149" s="3">
        <v>1</v>
      </c>
      <c r="AS149" s="3"/>
      <c r="AT149" s="3"/>
      <c r="AU149" s="3"/>
      <c r="AV149" s="3">
        <v>2</v>
      </c>
      <c r="AW149" s="3"/>
      <c r="AX149" s="3">
        <v>1</v>
      </c>
      <c r="AY149" s="3"/>
      <c r="AZ149" s="3"/>
      <c r="BA149" s="3"/>
      <c r="BB149" s="3">
        <v>4</v>
      </c>
      <c r="BC149" s="3"/>
      <c r="BD149" s="3"/>
      <c r="BE149" s="3">
        <v>24</v>
      </c>
    </row>
    <row r="150" spans="1:60" ht="18" customHeight="1">
      <c r="A150" s="3" t="s">
        <v>140</v>
      </c>
      <c r="B150" s="3" t="s">
        <v>151</v>
      </c>
      <c r="C150" s="21">
        <v>1</v>
      </c>
      <c r="D150" s="3"/>
      <c r="E150" s="3"/>
      <c r="F150" s="3"/>
      <c r="G150" s="3"/>
      <c r="H150" s="3">
        <v>1</v>
      </c>
      <c r="I150" s="3"/>
      <c r="J150" s="3"/>
      <c r="K150" s="3"/>
      <c r="L150" s="3"/>
      <c r="M150" s="3">
        <v>1</v>
      </c>
      <c r="N150" s="3"/>
      <c r="O150" s="3"/>
      <c r="P150" s="3"/>
      <c r="Q150" s="3"/>
      <c r="R150" s="3"/>
      <c r="S150" s="3"/>
      <c r="T150" s="3">
        <v>1</v>
      </c>
      <c r="U150" s="3"/>
      <c r="V150" s="3"/>
      <c r="W150" s="3"/>
      <c r="X150" s="3"/>
      <c r="Y150" s="3"/>
      <c r="Z150" s="3"/>
      <c r="AA150" s="3"/>
      <c r="AB150" s="3"/>
      <c r="AC150" s="3">
        <v>1</v>
      </c>
      <c r="AD150" s="3">
        <v>1</v>
      </c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>
        <v>1</v>
      </c>
      <c r="AW150" s="3"/>
      <c r="AX150" s="3">
        <v>1</v>
      </c>
      <c r="AY150" s="3"/>
      <c r="AZ150" s="3"/>
      <c r="BA150" s="3"/>
      <c r="BB150" s="3">
        <v>2</v>
      </c>
      <c r="BC150" s="3"/>
      <c r="BD150" s="3"/>
      <c r="BE150" s="3">
        <v>9</v>
      </c>
    </row>
    <row r="151" spans="1:60" ht="18" customHeight="1">
      <c r="A151" s="3" t="s">
        <v>140</v>
      </c>
      <c r="B151" s="3" t="s">
        <v>156</v>
      </c>
      <c r="C151" s="21">
        <v>1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>
        <v>1</v>
      </c>
      <c r="U151" s="3"/>
      <c r="V151" s="3"/>
      <c r="W151" s="3"/>
      <c r="X151" s="3"/>
      <c r="Y151" s="3"/>
      <c r="Z151" s="3"/>
      <c r="AA151" s="3"/>
      <c r="AB151" s="3"/>
      <c r="AC151" s="3">
        <v>1</v>
      </c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>
        <v>1</v>
      </c>
      <c r="AW151" s="3"/>
      <c r="AX151" s="3"/>
      <c r="AY151" s="3"/>
      <c r="AZ151" s="3"/>
      <c r="BA151" s="3"/>
      <c r="BB151" s="3">
        <v>1</v>
      </c>
      <c r="BC151" s="3"/>
      <c r="BD151" s="3"/>
      <c r="BE151" s="3">
        <v>4</v>
      </c>
    </row>
    <row r="152" spans="1:60" ht="18" customHeight="1">
      <c r="A152" s="3" t="s">
        <v>140</v>
      </c>
      <c r="B152" s="3" t="s">
        <v>158</v>
      </c>
      <c r="C152" s="21">
        <v>1</v>
      </c>
      <c r="D152" s="3"/>
      <c r="E152" s="3"/>
      <c r="F152" s="3"/>
      <c r="G152" s="3"/>
      <c r="H152" s="3">
        <v>1</v>
      </c>
      <c r="I152" s="3"/>
      <c r="J152" s="3"/>
      <c r="K152" s="3"/>
      <c r="L152" s="3"/>
      <c r="M152" s="3"/>
      <c r="N152" s="3">
        <v>1</v>
      </c>
      <c r="O152" s="3"/>
      <c r="P152" s="3"/>
      <c r="Q152" s="3"/>
      <c r="R152" s="3"/>
      <c r="S152" s="3"/>
      <c r="T152" s="3">
        <v>1</v>
      </c>
      <c r="U152" s="3"/>
      <c r="V152" s="3"/>
      <c r="W152" s="3"/>
      <c r="X152" s="3"/>
      <c r="Y152" s="3"/>
      <c r="Z152" s="3"/>
      <c r="AA152" s="3"/>
      <c r="AB152" s="3"/>
      <c r="AC152" s="3">
        <v>1</v>
      </c>
      <c r="AD152" s="3">
        <v>1</v>
      </c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>
        <v>1</v>
      </c>
      <c r="AW152" s="3"/>
      <c r="AX152" s="3"/>
      <c r="AY152" s="3"/>
      <c r="AZ152" s="3"/>
      <c r="BA152" s="3"/>
      <c r="BB152" s="3">
        <v>1</v>
      </c>
      <c r="BC152" s="3"/>
      <c r="BD152" s="3"/>
      <c r="BE152" s="3">
        <v>7</v>
      </c>
    </row>
    <row r="153" spans="1:60" ht="18" customHeight="1">
      <c r="A153" s="3" t="s">
        <v>140</v>
      </c>
      <c r="B153" s="3" t="s">
        <v>168</v>
      </c>
      <c r="C153" s="21">
        <v>1</v>
      </c>
      <c r="D153" s="3"/>
      <c r="E153" s="3"/>
      <c r="F153" s="3"/>
      <c r="G153" s="3"/>
      <c r="H153" s="3">
        <v>1</v>
      </c>
      <c r="I153" s="3">
        <v>1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>
        <v>1</v>
      </c>
      <c r="Z153" s="3"/>
      <c r="AA153" s="3"/>
      <c r="AB153" s="3"/>
      <c r="AC153" s="3"/>
      <c r="AD153" s="3">
        <v>1</v>
      </c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>
        <v>13</v>
      </c>
      <c r="AQ153" s="3"/>
      <c r="AR153" s="3"/>
      <c r="AS153" s="3"/>
      <c r="AT153" s="3"/>
      <c r="AU153" s="3"/>
      <c r="AV153" s="3"/>
      <c r="AW153" s="3"/>
      <c r="AX153" s="3">
        <v>1</v>
      </c>
      <c r="AY153" s="3"/>
      <c r="AZ153" s="3"/>
      <c r="BA153" s="3"/>
      <c r="BB153" s="3"/>
      <c r="BC153" s="3"/>
      <c r="BD153" s="3"/>
      <c r="BE153" s="3">
        <v>18</v>
      </c>
    </row>
    <row r="154" spans="1:60" ht="18" customHeight="1">
      <c r="A154" s="3" t="s">
        <v>140</v>
      </c>
      <c r="B154" s="3" t="s">
        <v>170</v>
      </c>
      <c r="C154" s="21">
        <v>1</v>
      </c>
      <c r="D154" s="3"/>
      <c r="E154" s="3"/>
      <c r="F154" s="3"/>
      <c r="G154" s="3"/>
      <c r="H154" s="3">
        <v>1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>
        <v>1</v>
      </c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>
        <v>1</v>
      </c>
      <c r="AP154" s="3">
        <v>5</v>
      </c>
      <c r="AQ154" s="3"/>
      <c r="AR154" s="3"/>
      <c r="AS154" s="3"/>
      <c r="AT154" s="3"/>
      <c r="AU154" s="3"/>
      <c r="AV154" s="3"/>
      <c r="AW154" s="3"/>
      <c r="AX154" s="3">
        <v>1</v>
      </c>
      <c r="AY154" s="3"/>
      <c r="AZ154" s="3"/>
      <c r="BA154" s="3"/>
      <c r="BB154" s="3"/>
      <c r="BC154" s="3"/>
      <c r="BD154" s="3"/>
      <c r="BE154" s="3">
        <v>9</v>
      </c>
    </row>
    <row r="155" spans="1:60" ht="18" customHeight="1">
      <c r="A155" s="3" t="s">
        <v>140</v>
      </c>
      <c r="B155" s="3" t="s">
        <v>174</v>
      </c>
      <c r="C155" s="21">
        <v>1</v>
      </c>
      <c r="D155" s="3"/>
      <c r="E155" s="3"/>
      <c r="F155" s="3"/>
      <c r="G155" s="3"/>
      <c r="H155" s="3"/>
      <c r="I155" s="3">
        <v>1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>
        <v>1</v>
      </c>
      <c r="U155" s="3"/>
      <c r="V155" s="3"/>
      <c r="W155" s="3"/>
      <c r="X155" s="3"/>
      <c r="Y155" s="3"/>
      <c r="Z155" s="3"/>
      <c r="AA155" s="3"/>
      <c r="AB155" s="3"/>
      <c r="AC155" s="3">
        <v>1</v>
      </c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>
        <v>1</v>
      </c>
      <c r="AW155" s="3"/>
      <c r="AX155" s="3"/>
      <c r="AY155" s="3"/>
      <c r="AZ155" s="3"/>
      <c r="BA155" s="3"/>
      <c r="BB155" s="3">
        <v>1</v>
      </c>
      <c r="BC155" s="3"/>
      <c r="BD155" s="3"/>
      <c r="BE155" s="3">
        <v>5</v>
      </c>
    </row>
    <row r="156" spans="1:60" ht="18" customHeight="1">
      <c r="A156" s="3" t="s">
        <v>140</v>
      </c>
      <c r="B156" s="3" t="s">
        <v>177</v>
      </c>
      <c r="C156" s="21">
        <v>1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>
        <v>1</v>
      </c>
      <c r="U156" s="3"/>
      <c r="V156" s="3"/>
      <c r="W156" s="3"/>
      <c r="X156" s="3"/>
      <c r="Y156" s="3"/>
      <c r="Z156" s="3"/>
      <c r="AA156" s="3"/>
      <c r="AB156" s="3"/>
      <c r="AC156" s="3">
        <v>1</v>
      </c>
      <c r="AD156" s="3">
        <v>1</v>
      </c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>
        <v>1</v>
      </c>
      <c r="AW156" s="3"/>
      <c r="AX156" s="3">
        <v>1</v>
      </c>
      <c r="AY156" s="3"/>
      <c r="AZ156" s="3"/>
      <c r="BA156" s="3"/>
      <c r="BB156" s="3">
        <v>1</v>
      </c>
      <c r="BC156" s="3"/>
      <c r="BD156" s="3"/>
      <c r="BE156" s="3">
        <v>6</v>
      </c>
    </row>
    <row r="157" spans="1:60" ht="18" customHeight="1">
      <c r="A157" s="3" t="s">
        <v>140</v>
      </c>
      <c r="B157" s="3" t="s">
        <v>179</v>
      </c>
      <c r="C157" s="21">
        <v>1</v>
      </c>
      <c r="D157" s="3"/>
      <c r="E157" s="3"/>
      <c r="F157" s="3"/>
      <c r="G157" s="3"/>
      <c r="H157" s="3">
        <v>1</v>
      </c>
      <c r="I157" s="3"/>
      <c r="J157" s="3"/>
      <c r="K157" s="3"/>
      <c r="L157" s="3"/>
      <c r="M157" s="3"/>
      <c r="N157" s="3">
        <v>1</v>
      </c>
      <c r="O157" s="3"/>
      <c r="P157" s="3"/>
      <c r="Q157" s="3"/>
      <c r="R157" s="3"/>
      <c r="S157" s="3"/>
      <c r="T157" s="3">
        <v>1</v>
      </c>
      <c r="U157" s="3"/>
      <c r="V157" s="3"/>
      <c r="W157" s="3"/>
      <c r="X157" s="3"/>
      <c r="Y157" s="3"/>
      <c r="Z157" s="3"/>
      <c r="AA157" s="3"/>
      <c r="AB157" s="3"/>
      <c r="AC157" s="3">
        <v>2</v>
      </c>
      <c r="AD157" s="3">
        <v>2</v>
      </c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>
        <v>1</v>
      </c>
      <c r="AW157" s="3"/>
      <c r="AX157" s="3">
        <v>1</v>
      </c>
      <c r="AY157" s="3"/>
      <c r="AZ157" s="3"/>
      <c r="BA157" s="3"/>
      <c r="BB157" s="3">
        <v>2</v>
      </c>
      <c r="BC157" s="3"/>
      <c r="BD157" s="3"/>
      <c r="BE157" s="3">
        <v>11</v>
      </c>
    </row>
    <row r="158" spans="1:60" ht="18" customHeight="1">
      <c r="A158" s="3" t="s">
        <v>140</v>
      </c>
      <c r="B158" s="3" t="s">
        <v>181</v>
      </c>
      <c r="C158" s="21">
        <v>1</v>
      </c>
      <c r="D158" s="3"/>
      <c r="E158" s="3"/>
      <c r="F158" s="3"/>
      <c r="G158" s="3"/>
      <c r="H158" s="3">
        <v>1</v>
      </c>
      <c r="I158" s="3"/>
      <c r="J158" s="3"/>
      <c r="K158" s="3"/>
      <c r="L158" s="3"/>
      <c r="M158" s="3">
        <v>1</v>
      </c>
      <c r="N158" s="3"/>
      <c r="O158" s="3"/>
      <c r="P158" s="3"/>
      <c r="Q158" s="3"/>
      <c r="R158" s="3"/>
      <c r="S158" s="3"/>
      <c r="T158" s="3">
        <v>1</v>
      </c>
      <c r="U158" s="3"/>
      <c r="V158" s="3"/>
      <c r="W158" s="3"/>
      <c r="X158" s="3"/>
      <c r="Y158" s="3"/>
      <c r="Z158" s="3"/>
      <c r="AA158" s="3"/>
      <c r="AB158" s="3"/>
      <c r="AC158" s="3">
        <v>1</v>
      </c>
      <c r="AD158" s="3">
        <v>1</v>
      </c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>
        <v>1</v>
      </c>
      <c r="AW158" s="3"/>
      <c r="AX158" s="3"/>
      <c r="AY158" s="3"/>
      <c r="AZ158" s="3"/>
      <c r="BA158" s="3"/>
      <c r="BB158" s="3">
        <v>1</v>
      </c>
      <c r="BC158" s="3"/>
      <c r="BD158" s="3"/>
      <c r="BE158" s="3">
        <v>7</v>
      </c>
    </row>
    <row r="159" spans="1:60" ht="18" customHeight="1">
      <c r="A159" s="3" t="s">
        <v>140</v>
      </c>
      <c r="B159" s="3" t="s">
        <v>186</v>
      </c>
      <c r="C159" s="21">
        <v>1</v>
      </c>
      <c r="D159" s="3"/>
      <c r="E159" s="3"/>
      <c r="F159" s="3"/>
      <c r="G159" s="3"/>
      <c r="H159" s="3">
        <v>1</v>
      </c>
      <c r="I159" s="3">
        <v>1</v>
      </c>
      <c r="J159" s="3"/>
      <c r="K159" s="3"/>
      <c r="L159" s="3"/>
      <c r="M159" s="3">
        <v>1</v>
      </c>
      <c r="N159" s="3">
        <v>1</v>
      </c>
      <c r="O159" s="3"/>
      <c r="P159" s="3"/>
      <c r="Q159" s="3"/>
      <c r="R159" s="3"/>
      <c r="S159" s="3"/>
      <c r="T159" s="3">
        <v>2</v>
      </c>
      <c r="U159" s="3"/>
      <c r="V159" s="3"/>
      <c r="W159" s="3"/>
      <c r="X159" s="3"/>
      <c r="Y159" s="3"/>
      <c r="Z159" s="3"/>
      <c r="AA159" s="3"/>
      <c r="AB159" s="3"/>
      <c r="AC159" s="3">
        <v>2</v>
      </c>
      <c r="AD159" s="3">
        <v>1</v>
      </c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>
        <v>1</v>
      </c>
      <c r="AS159" s="3"/>
      <c r="AT159" s="3"/>
      <c r="AU159" s="3"/>
      <c r="AV159" s="3">
        <v>1</v>
      </c>
      <c r="AW159" s="3"/>
      <c r="AX159" s="3">
        <v>1</v>
      </c>
      <c r="AY159" s="3"/>
      <c r="AZ159" s="3"/>
      <c r="BA159" s="3"/>
      <c r="BB159" s="3">
        <v>2</v>
      </c>
      <c r="BC159" s="3"/>
      <c r="BD159" s="3"/>
      <c r="BE159" s="3">
        <v>14</v>
      </c>
    </row>
    <row r="160" spans="1:60" ht="18" customHeight="1">
      <c r="A160" s="3" t="s">
        <v>140</v>
      </c>
      <c r="B160" s="3" t="s">
        <v>192</v>
      </c>
      <c r="C160" s="21">
        <v>1</v>
      </c>
      <c r="D160" s="3"/>
      <c r="E160" s="3"/>
      <c r="F160" s="3"/>
      <c r="G160" s="3"/>
      <c r="H160" s="3">
        <v>2</v>
      </c>
      <c r="I160" s="3">
        <v>1</v>
      </c>
      <c r="J160" s="3"/>
      <c r="K160" s="3"/>
      <c r="L160" s="3"/>
      <c r="M160" s="3">
        <v>4</v>
      </c>
      <c r="N160" s="3">
        <v>4</v>
      </c>
      <c r="O160" s="3"/>
      <c r="P160" s="3"/>
      <c r="Q160" s="3"/>
      <c r="R160" s="3"/>
      <c r="S160" s="3"/>
      <c r="T160" s="3">
        <v>5</v>
      </c>
      <c r="U160" s="3"/>
      <c r="V160" s="3"/>
      <c r="W160" s="3"/>
      <c r="X160" s="3"/>
      <c r="Y160" s="3">
        <v>1</v>
      </c>
      <c r="Z160" s="3"/>
      <c r="AA160" s="3"/>
      <c r="AB160" s="3"/>
      <c r="AC160" s="3">
        <v>5</v>
      </c>
      <c r="AD160" s="3">
        <v>6</v>
      </c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>
        <v>1</v>
      </c>
      <c r="AP160" s="3"/>
      <c r="AQ160" s="3"/>
      <c r="AR160" s="3">
        <v>2</v>
      </c>
      <c r="AS160" s="3"/>
      <c r="AT160" s="3"/>
      <c r="AU160" s="3"/>
      <c r="AV160" s="3">
        <v>4</v>
      </c>
      <c r="AW160" s="3"/>
      <c r="AX160" s="3">
        <v>1</v>
      </c>
      <c r="AY160" s="3"/>
      <c r="AZ160" s="3"/>
      <c r="BA160" s="3"/>
      <c r="BB160" s="3">
        <v>6</v>
      </c>
      <c r="BC160" s="3"/>
      <c r="BD160" s="3"/>
      <c r="BE160" s="3">
        <v>42</v>
      </c>
    </row>
    <row r="161" spans="1:57" ht="18" customHeight="1">
      <c r="A161" s="3" t="s">
        <v>140</v>
      </c>
      <c r="B161" s="3" t="s">
        <v>196</v>
      </c>
      <c r="C161" s="21">
        <v>1</v>
      </c>
      <c r="D161" s="3"/>
      <c r="E161" s="3"/>
      <c r="F161" s="3"/>
      <c r="G161" s="3"/>
      <c r="H161" s="3">
        <v>1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>
        <v>1</v>
      </c>
      <c r="U161" s="3"/>
      <c r="V161" s="3"/>
      <c r="W161" s="3"/>
      <c r="X161" s="3"/>
      <c r="Y161" s="3"/>
      <c r="Z161" s="3"/>
      <c r="AA161" s="3"/>
      <c r="AB161" s="3"/>
      <c r="AC161" s="3">
        <v>1</v>
      </c>
      <c r="AD161" s="3">
        <v>1</v>
      </c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>
        <v>1</v>
      </c>
      <c r="BC161" s="3"/>
      <c r="BD161" s="3"/>
      <c r="BE161" s="3">
        <v>5</v>
      </c>
    </row>
    <row r="162" spans="1:57" ht="18" customHeight="1">
      <c r="A162" s="3" t="s">
        <v>140</v>
      </c>
      <c r="B162" s="3" t="s">
        <v>198</v>
      </c>
      <c r="C162" s="21">
        <v>1</v>
      </c>
      <c r="D162" s="3"/>
      <c r="E162" s="3"/>
      <c r="F162" s="3"/>
      <c r="G162" s="3"/>
      <c r="H162" s="3"/>
      <c r="I162" s="3">
        <v>1</v>
      </c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>
        <v>1</v>
      </c>
      <c r="U162" s="3"/>
      <c r="V162" s="3"/>
      <c r="W162" s="3"/>
      <c r="X162" s="3"/>
      <c r="Y162" s="3">
        <v>1</v>
      </c>
      <c r="Z162" s="3"/>
      <c r="AA162" s="3"/>
      <c r="AB162" s="3"/>
      <c r="AC162" s="3">
        <v>2</v>
      </c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>
        <v>1</v>
      </c>
      <c r="AS162" s="3"/>
      <c r="AT162" s="3"/>
      <c r="AU162" s="3"/>
      <c r="AV162" s="3">
        <v>1</v>
      </c>
      <c r="AW162" s="3"/>
      <c r="AX162" s="3">
        <v>1</v>
      </c>
      <c r="AY162" s="3"/>
      <c r="AZ162" s="3"/>
      <c r="BA162" s="3"/>
      <c r="BB162" s="3">
        <v>2</v>
      </c>
      <c r="BC162" s="3"/>
      <c r="BD162" s="3"/>
      <c r="BE162" s="3">
        <v>10</v>
      </c>
    </row>
    <row r="163" spans="1:57" ht="18" customHeight="1">
      <c r="A163" s="3" t="s">
        <v>140</v>
      </c>
      <c r="B163" s="3" t="s">
        <v>203</v>
      </c>
      <c r="C163" s="21">
        <v>1</v>
      </c>
      <c r="D163" s="3"/>
      <c r="E163" s="3"/>
      <c r="F163" s="3"/>
      <c r="G163" s="3"/>
      <c r="H163" s="3">
        <v>1</v>
      </c>
      <c r="I163" s="3"/>
      <c r="J163" s="3"/>
      <c r="K163" s="3"/>
      <c r="L163" s="3"/>
      <c r="M163" s="3">
        <v>2</v>
      </c>
      <c r="N163" s="3"/>
      <c r="O163" s="3"/>
      <c r="P163" s="3"/>
      <c r="Q163" s="3"/>
      <c r="R163" s="3"/>
      <c r="S163" s="3"/>
      <c r="T163" s="3">
        <v>1</v>
      </c>
      <c r="U163" s="3"/>
      <c r="V163" s="3"/>
      <c r="W163" s="3"/>
      <c r="X163" s="3"/>
      <c r="Y163" s="3"/>
      <c r="Z163" s="3"/>
      <c r="AA163" s="3"/>
      <c r="AB163" s="3"/>
      <c r="AC163" s="3">
        <v>1</v>
      </c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>
        <v>1</v>
      </c>
      <c r="AW163" s="3"/>
      <c r="AX163" s="3">
        <v>1</v>
      </c>
      <c r="AY163" s="3"/>
      <c r="AZ163" s="3"/>
      <c r="BA163" s="3"/>
      <c r="BB163" s="3">
        <v>1</v>
      </c>
      <c r="BC163" s="3"/>
      <c r="BD163" s="3"/>
      <c r="BE163" s="3">
        <v>8</v>
      </c>
    </row>
    <row r="164" spans="1:57" ht="18" customHeight="1">
      <c r="A164" s="3" t="s">
        <v>140</v>
      </c>
      <c r="B164" s="3" t="s">
        <v>207</v>
      </c>
      <c r="C164" s="21">
        <v>1</v>
      </c>
      <c r="D164" s="3"/>
      <c r="E164" s="3"/>
      <c r="F164" s="3"/>
      <c r="G164" s="3"/>
      <c r="H164" s="3">
        <v>3</v>
      </c>
      <c r="I164" s="3">
        <v>2</v>
      </c>
      <c r="J164" s="3"/>
      <c r="K164" s="3"/>
      <c r="L164" s="3"/>
      <c r="M164" s="3">
        <v>2</v>
      </c>
      <c r="N164" s="3">
        <v>7</v>
      </c>
      <c r="O164" s="3"/>
      <c r="P164" s="3"/>
      <c r="Q164" s="3"/>
      <c r="R164" s="3"/>
      <c r="S164" s="3"/>
      <c r="T164" s="3">
        <v>9</v>
      </c>
      <c r="U164" s="3"/>
      <c r="V164" s="3"/>
      <c r="W164" s="3"/>
      <c r="X164" s="3"/>
      <c r="Y164" s="3">
        <v>2</v>
      </c>
      <c r="Z164" s="3"/>
      <c r="AA164" s="3"/>
      <c r="AB164" s="3"/>
      <c r="AC164" s="3">
        <v>12</v>
      </c>
      <c r="AD164" s="3">
        <v>9</v>
      </c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>
        <v>2</v>
      </c>
      <c r="AP164" s="3"/>
      <c r="AQ164" s="3"/>
      <c r="AR164" s="3">
        <v>3</v>
      </c>
      <c r="AS164" s="3"/>
      <c r="AT164" s="3"/>
      <c r="AU164" s="3">
        <v>2</v>
      </c>
      <c r="AV164" s="3">
        <v>6</v>
      </c>
      <c r="AW164" s="3"/>
      <c r="AX164" s="3">
        <v>3</v>
      </c>
      <c r="AY164" s="3"/>
      <c r="AZ164" s="3"/>
      <c r="BA164" s="3"/>
      <c r="BB164" s="3">
        <v>11</v>
      </c>
      <c r="BC164" s="3"/>
      <c r="BD164" s="3"/>
      <c r="BE164" s="3">
        <v>73</v>
      </c>
    </row>
    <row r="165" spans="1:57" ht="18" customHeight="1">
      <c r="A165" s="3" t="s">
        <v>140</v>
      </c>
      <c r="B165" s="3" t="s">
        <v>212</v>
      </c>
      <c r="C165" s="21">
        <v>1</v>
      </c>
      <c r="D165" s="3"/>
      <c r="E165" s="3"/>
      <c r="F165" s="3"/>
      <c r="G165" s="3"/>
      <c r="H165" s="3">
        <v>3</v>
      </c>
      <c r="I165" s="3">
        <v>1</v>
      </c>
      <c r="J165" s="3"/>
      <c r="K165" s="3"/>
      <c r="L165" s="3"/>
      <c r="M165" s="3"/>
      <c r="N165" s="3">
        <v>4</v>
      </c>
      <c r="O165" s="3"/>
      <c r="P165" s="3"/>
      <c r="Q165" s="3"/>
      <c r="R165" s="3"/>
      <c r="S165" s="3"/>
      <c r="T165" s="3">
        <v>4</v>
      </c>
      <c r="U165" s="3"/>
      <c r="V165" s="3"/>
      <c r="W165" s="3"/>
      <c r="X165" s="3"/>
      <c r="Y165" s="3">
        <v>1</v>
      </c>
      <c r="Z165" s="3"/>
      <c r="AA165" s="3"/>
      <c r="AB165" s="3"/>
      <c r="AC165" s="3">
        <v>5</v>
      </c>
      <c r="AD165" s="3">
        <v>3</v>
      </c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>
        <v>1</v>
      </c>
      <c r="AP165" s="3"/>
      <c r="AQ165" s="3"/>
      <c r="AR165" s="3"/>
      <c r="AS165" s="3"/>
      <c r="AT165" s="3"/>
      <c r="AU165" s="3"/>
      <c r="AV165" s="3">
        <v>3</v>
      </c>
      <c r="AW165" s="3"/>
      <c r="AX165" s="3">
        <v>3</v>
      </c>
      <c r="AY165" s="3"/>
      <c r="AZ165" s="3"/>
      <c r="BA165" s="3"/>
      <c r="BB165" s="3">
        <v>6</v>
      </c>
      <c r="BC165" s="3"/>
      <c r="BD165" s="3"/>
      <c r="BE165" s="3">
        <v>34</v>
      </c>
    </row>
    <row r="166" spans="1:57" ht="18" customHeight="1">
      <c r="A166" s="3" t="s">
        <v>140</v>
      </c>
      <c r="B166" s="3" t="s">
        <v>214</v>
      </c>
      <c r="C166" s="21">
        <v>1</v>
      </c>
      <c r="D166" s="3"/>
      <c r="E166" s="3"/>
      <c r="F166" s="3"/>
      <c r="G166" s="3"/>
      <c r="H166" s="3">
        <v>1</v>
      </c>
      <c r="I166" s="3"/>
      <c r="J166" s="3"/>
      <c r="K166" s="3"/>
      <c r="L166" s="3"/>
      <c r="M166" s="3"/>
      <c r="N166" s="3">
        <v>1</v>
      </c>
      <c r="O166" s="3"/>
      <c r="P166" s="3"/>
      <c r="Q166" s="3"/>
      <c r="R166" s="3"/>
      <c r="S166" s="3"/>
      <c r="T166" s="3">
        <v>1</v>
      </c>
      <c r="U166" s="3"/>
      <c r="V166" s="3"/>
      <c r="W166" s="3"/>
      <c r="X166" s="3"/>
      <c r="Y166" s="3"/>
      <c r="Z166" s="3"/>
      <c r="AA166" s="3"/>
      <c r="AB166" s="3"/>
      <c r="AC166" s="3">
        <v>1</v>
      </c>
      <c r="AD166" s="3">
        <v>1</v>
      </c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>
        <v>1</v>
      </c>
      <c r="AW166" s="3"/>
      <c r="AX166" s="3"/>
      <c r="AY166" s="3"/>
      <c r="AZ166" s="3"/>
      <c r="BA166" s="3"/>
      <c r="BB166" s="3">
        <v>1</v>
      </c>
      <c r="BC166" s="3"/>
      <c r="BD166" s="3"/>
      <c r="BE166" s="3">
        <v>7</v>
      </c>
    </row>
    <row r="167" spans="1:57" ht="18" customHeight="1">
      <c r="A167" s="3" t="s">
        <v>140</v>
      </c>
      <c r="B167" s="3" t="s">
        <v>218</v>
      </c>
      <c r="C167" s="21">
        <v>1</v>
      </c>
      <c r="D167" s="3"/>
      <c r="E167" s="3"/>
      <c r="F167" s="3"/>
      <c r="G167" s="3"/>
      <c r="H167" s="3">
        <v>1</v>
      </c>
      <c r="I167" s="3"/>
      <c r="J167" s="3"/>
      <c r="K167" s="3"/>
      <c r="L167" s="3"/>
      <c r="M167" s="3"/>
      <c r="N167" s="3">
        <v>1</v>
      </c>
      <c r="O167" s="3"/>
      <c r="P167" s="3"/>
      <c r="Q167" s="3"/>
      <c r="R167" s="3"/>
      <c r="S167" s="3"/>
      <c r="T167" s="3">
        <v>1</v>
      </c>
      <c r="U167" s="3"/>
      <c r="V167" s="3"/>
      <c r="W167" s="3"/>
      <c r="X167" s="3"/>
      <c r="Y167" s="3"/>
      <c r="Z167" s="3"/>
      <c r="AA167" s="3"/>
      <c r="AB167" s="3"/>
      <c r="AC167" s="3">
        <v>1</v>
      </c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>
        <v>1</v>
      </c>
      <c r="AW167" s="3"/>
      <c r="AX167" s="3"/>
      <c r="AY167" s="3"/>
      <c r="AZ167" s="3"/>
      <c r="BA167" s="3"/>
      <c r="BB167" s="3">
        <v>1</v>
      </c>
      <c r="BC167" s="3"/>
      <c r="BD167" s="3"/>
      <c r="BE167" s="3">
        <v>6</v>
      </c>
    </row>
    <row r="168" spans="1:57" ht="18" customHeight="1">
      <c r="A168" s="3" t="s">
        <v>140</v>
      </c>
      <c r="B168" s="3" t="s">
        <v>220</v>
      </c>
      <c r="C168" s="21">
        <v>1</v>
      </c>
      <c r="D168" s="3"/>
      <c r="E168" s="3"/>
      <c r="F168" s="3"/>
      <c r="G168" s="3"/>
      <c r="H168" s="3">
        <v>1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>
        <v>1</v>
      </c>
      <c r="U168" s="3"/>
      <c r="V168" s="3"/>
      <c r="W168" s="3"/>
      <c r="X168" s="3"/>
      <c r="Y168" s="3"/>
      <c r="Z168" s="3"/>
      <c r="AA168" s="3"/>
      <c r="AB168" s="3"/>
      <c r="AC168" s="3">
        <v>1</v>
      </c>
      <c r="AD168" s="3">
        <v>1</v>
      </c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>
        <v>1</v>
      </c>
      <c r="AW168" s="3"/>
      <c r="AX168" s="3">
        <v>1</v>
      </c>
      <c r="AY168" s="3"/>
      <c r="AZ168" s="3"/>
      <c r="BA168" s="3"/>
      <c r="BB168" s="3">
        <v>1</v>
      </c>
      <c r="BC168" s="3"/>
      <c r="BD168" s="3"/>
      <c r="BE168" s="3">
        <v>7</v>
      </c>
    </row>
    <row r="169" spans="1:57" ht="18" customHeight="1">
      <c r="A169" s="3" t="s">
        <v>140</v>
      </c>
      <c r="B169" s="3" t="s">
        <v>222</v>
      </c>
      <c r="C169" s="21">
        <v>1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>
        <v>1</v>
      </c>
      <c r="O169" s="3"/>
      <c r="P169" s="3"/>
      <c r="Q169" s="3"/>
      <c r="R169" s="3"/>
      <c r="S169" s="3"/>
      <c r="T169" s="3">
        <v>1</v>
      </c>
      <c r="U169" s="3"/>
      <c r="V169" s="3"/>
      <c r="W169" s="3"/>
      <c r="X169" s="3"/>
      <c r="Y169" s="3"/>
      <c r="Z169" s="3"/>
      <c r="AA169" s="3"/>
      <c r="AB169" s="3"/>
      <c r="AC169" s="3">
        <v>1</v>
      </c>
      <c r="AD169" s="3">
        <v>1</v>
      </c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>
        <v>1</v>
      </c>
      <c r="AW169" s="3"/>
      <c r="AX169" s="3"/>
      <c r="AY169" s="3"/>
      <c r="AZ169" s="3"/>
      <c r="BA169" s="3"/>
      <c r="BB169" s="3">
        <v>1</v>
      </c>
      <c r="BC169" s="3"/>
      <c r="BD169" s="3"/>
      <c r="BE169" s="3">
        <v>6</v>
      </c>
    </row>
    <row r="170" spans="1:57" ht="18" customHeight="1">
      <c r="A170" s="3" t="s">
        <v>140</v>
      </c>
      <c r="B170" s="3" t="s">
        <v>223</v>
      </c>
      <c r="C170" s="21">
        <v>1</v>
      </c>
      <c r="D170" s="3"/>
      <c r="E170" s="3"/>
      <c r="F170" s="3"/>
      <c r="G170" s="3"/>
      <c r="H170" s="3">
        <v>3</v>
      </c>
      <c r="I170" s="3">
        <v>1</v>
      </c>
      <c r="J170" s="3"/>
      <c r="K170" s="3"/>
      <c r="L170" s="3"/>
      <c r="M170" s="3">
        <v>4</v>
      </c>
      <c r="N170" s="3">
        <v>4</v>
      </c>
      <c r="O170" s="3"/>
      <c r="P170" s="3"/>
      <c r="Q170" s="3"/>
      <c r="R170" s="3"/>
      <c r="S170" s="3"/>
      <c r="T170" s="3">
        <v>6</v>
      </c>
      <c r="U170" s="3"/>
      <c r="V170" s="3"/>
      <c r="W170" s="3"/>
      <c r="X170" s="3"/>
      <c r="Y170" s="3">
        <v>1</v>
      </c>
      <c r="Z170" s="3"/>
      <c r="AA170" s="3"/>
      <c r="AB170" s="3"/>
      <c r="AC170" s="3">
        <v>7</v>
      </c>
      <c r="AD170" s="3">
        <v>5</v>
      </c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>
        <v>1</v>
      </c>
      <c r="AP170" s="3"/>
      <c r="AQ170" s="3"/>
      <c r="AR170" s="3">
        <v>2</v>
      </c>
      <c r="AS170" s="3"/>
      <c r="AT170" s="3"/>
      <c r="AU170" s="3"/>
      <c r="AV170" s="3">
        <v>4</v>
      </c>
      <c r="AW170" s="3"/>
      <c r="AX170" s="3">
        <v>2</v>
      </c>
      <c r="AY170" s="3"/>
      <c r="AZ170" s="3"/>
      <c r="BA170" s="3"/>
      <c r="BB170" s="3">
        <v>8</v>
      </c>
      <c r="BC170" s="3"/>
      <c r="BD170" s="3"/>
      <c r="BE170" s="3">
        <v>48</v>
      </c>
    </row>
    <row r="171" spans="1:57" ht="18" customHeight="1">
      <c r="A171" s="3" t="s">
        <v>140</v>
      </c>
      <c r="B171" s="3" t="s">
        <v>225</v>
      </c>
      <c r="C171" s="21">
        <v>1</v>
      </c>
      <c r="D171" s="3"/>
      <c r="E171" s="3"/>
      <c r="F171" s="3"/>
      <c r="G171" s="3"/>
      <c r="H171" s="3">
        <v>1</v>
      </c>
      <c r="I171" s="3"/>
      <c r="J171" s="3"/>
      <c r="K171" s="3"/>
      <c r="L171" s="3"/>
      <c r="M171" s="3"/>
      <c r="N171" s="3">
        <v>1</v>
      </c>
      <c r="O171" s="3"/>
      <c r="P171" s="3"/>
      <c r="Q171" s="3"/>
      <c r="R171" s="3"/>
      <c r="S171" s="3"/>
      <c r="T171" s="3">
        <v>1</v>
      </c>
      <c r="U171" s="3"/>
      <c r="V171" s="3"/>
      <c r="W171" s="3"/>
      <c r="X171" s="3"/>
      <c r="Y171" s="3"/>
      <c r="Z171" s="3"/>
      <c r="AA171" s="3"/>
      <c r="AB171" s="3"/>
      <c r="AC171" s="3">
        <v>2</v>
      </c>
      <c r="AD171" s="3">
        <v>1</v>
      </c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>
        <v>1</v>
      </c>
      <c r="AS171" s="3"/>
      <c r="AT171" s="3"/>
      <c r="AU171" s="3"/>
      <c r="AV171" s="3">
        <v>1</v>
      </c>
      <c r="AW171" s="3"/>
      <c r="AX171" s="3">
        <v>1</v>
      </c>
      <c r="AY171" s="3"/>
      <c r="AZ171" s="3"/>
      <c r="BA171" s="3"/>
      <c r="BB171" s="3">
        <v>2</v>
      </c>
      <c r="BC171" s="3"/>
      <c r="BD171" s="3"/>
      <c r="BE171" s="3">
        <v>11</v>
      </c>
    </row>
    <row r="172" spans="1:57" ht="18" customHeight="1">
      <c r="A172" s="3" t="s">
        <v>140</v>
      </c>
      <c r="B172" s="3" t="s">
        <v>226</v>
      </c>
      <c r="C172" s="21">
        <v>1</v>
      </c>
      <c r="D172" s="3"/>
      <c r="E172" s="3"/>
      <c r="F172" s="3"/>
      <c r="G172" s="3"/>
      <c r="H172" s="3">
        <v>1</v>
      </c>
      <c r="I172" s="3">
        <v>1</v>
      </c>
      <c r="J172" s="3"/>
      <c r="K172" s="3"/>
      <c r="L172" s="3"/>
      <c r="M172" s="3">
        <v>1</v>
      </c>
      <c r="N172" s="3">
        <v>10</v>
      </c>
      <c r="O172" s="3"/>
      <c r="P172" s="3"/>
      <c r="Q172" s="3"/>
      <c r="R172" s="3"/>
      <c r="S172" s="3"/>
      <c r="T172" s="3">
        <v>4</v>
      </c>
      <c r="U172" s="3"/>
      <c r="V172" s="3"/>
      <c r="W172" s="3"/>
      <c r="X172" s="3"/>
      <c r="Y172" s="3">
        <v>1</v>
      </c>
      <c r="Z172" s="3"/>
      <c r="AA172" s="3"/>
      <c r="AB172" s="3"/>
      <c r="AC172" s="3">
        <v>6</v>
      </c>
      <c r="AD172" s="3">
        <v>4</v>
      </c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>
        <v>1</v>
      </c>
      <c r="AP172" s="3"/>
      <c r="AQ172" s="3"/>
      <c r="AR172" s="3">
        <v>2</v>
      </c>
      <c r="AS172" s="3"/>
      <c r="AT172" s="3"/>
      <c r="AU172" s="3"/>
      <c r="AV172" s="3">
        <v>3</v>
      </c>
      <c r="AW172" s="3"/>
      <c r="AX172" s="3"/>
      <c r="AY172" s="3"/>
      <c r="AZ172" s="3"/>
      <c r="BA172" s="3"/>
      <c r="BB172" s="3">
        <v>6</v>
      </c>
      <c r="BC172" s="3"/>
      <c r="BD172" s="3"/>
      <c r="BE172" s="3">
        <v>40</v>
      </c>
    </row>
    <row r="173" spans="1:57" ht="18" customHeight="1">
      <c r="A173" s="3" t="s">
        <v>140</v>
      </c>
      <c r="B173" s="3" t="s">
        <v>229</v>
      </c>
      <c r="C173" s="21">
        <v>1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>
        <v>1</v>
      </c>
      <c r="U173" s="3"/>
      <c r="V173" s="3"/>
      <c r="W173" s="3"/>
      <c r="X173" s="3"/>
      <c r="Y173" s="3"/>
      <c r="Z173" s="3"/>
      <c r="AA173" s="3"/>
      <c r="AB173" s="3"/>
      <c r="AC173" s="3">
        <v>1</v>
      </c>
      <c r="AD173" s="3">
        <v>1</v>
      </c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>
        <v>1</v>
      </c>
      <c r="AW173" s="3"/>
      <c r="AX173" s="3">
        <v>1</v>
      </c>
      <c r="AY173" s="3"/>
      <c r="AZ173" s="3"/>
      <c r="BA173" s="3"/>
      <c r="BB173" s="3">
        <v>1</v>
      </c>
      <c r="BC173" s="3"/>
      <c r="BD173" s="3"/>
      <c r="BE173" s="3">
        <v>6</v>
      </c>
    </row>
    <row r="174" spans="1:57" ht="18" customHeight="1">
      <c r="A174" s="3" t="s">
        <v>140</v>
      </c>
      <c r="B174" s="3" t="s">
        <v>231</v>
      </c>
      <c r="C174" s="21">
        <v>1</v>
      </c>
      <c r="D174" s="3"/>
      <c r="E174" s="3"/>
      <c r="F174" s="3"/>
      <c r="G174" s="3"/>
      <c r="H174" s="3">
        <v>1</v>
      </c>
      <c r="I174" s="3"/>
      <c r="J174" s="3"/>
      <c r="K174" s="3"/>
      <c r="L174" s="3"/>
      <c r="M174" s="3">
        <v>2</v>
      </c>
      <c r="N174" s="3">
        <v>1</v>
      </c>
      <c r="O174" s="3"/>
      <c r="P174" s="3"/>
      <c r="Q174" s="3"/>
      <c r="R174" s="3"/>
      <c r="S174" s="3"/>
      <c r="T174" s="3">
        <v>1</v>
      </c>
      <c r="U174" s="3"/>
      <c r="V174" s="3"/>
      <c r="W174" s="3"/>
      <c r="X174" s="3"/>
      <c r="Y174" s="3"/>
      <c r="Z174" s="3"/>
      <c r="AA174" s="3"/>
      <c r="AB174" s="3"/>
      <c r="AC174" s="3">
        <v>1</v>
      </c>
      <c r="AD174" s="3">
        <v>1</v>
      </c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>
        <v>1</v>
      </c>
      <c r="AW174" s="3"/>
      <c r="AX174" s="3"/>
      <c r="AY174" s="3"/>
      <c r="AZ174" s="3"/>
      <c r="BA174" s="3"/>
      <c r="BB174" s="3">
        <v>1</v>
      </c>
      <c r="BC174" s="3"/>
      <c r="BD174" s="3"/>
      <c r="BE174" s="3">
        <v>9</v>
      </c>
    </row>
    <row r="175" spans="1:57" ht="18" customHeight="1">
      <c r="A175" s="3" t="s">
        <v>140</v>
      </c>
      <c r="B175" s="3" t="s">
        <v>233</v>
      </c>
      <c r="C175" s="21">
        <v>1</v>
      </c>
      <c r="D175" s="3"/>
      <c r="E175" s="3"/>
      <c r="F175" s="3"/>
      <c r="G175" s="3"/>
      <c r="H175" s="3">
        <v>3</v>
      </c>
      <c r="I175" s="3">
        <v>2</v>
      </c>
      <c r="J175" s="3"/>
      <c r="K175" s="3"/>
      <c r="L175" s="3"/>
      <c r="M175" s="3">
        <v>3</v>
      </c>
      <c r="N175" s="3">
        <v>3</v>
      </c>
      <c r="O175" s="3"/>
      <c r="P175" s="3"/>
      <c r="Q175" s="3"/>
      <c r="R175" s="3"/>
      <c r="S175" s="3"/>
      <c r="T175" s="3">
        <v>6</v>
      </c>
      <c r="U175" s="3"/>
      <c r="V175" s="3"/>
      <c r="W175" s="3"/>
      <c r="X175" s="3"/>
      <c r="Y175" s="3">
        <v>1</v>
      </c>
      <c r="Z175" s="3"/>
      <c r="AA175" s="3"/>
      <c r="AB175" s="3"/>
      <c r="AC175" s="3">
        <v>7</v>
      </c>
      <c r="AD175" s="3">
        <v>5</v>
      </c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>
        <v>1</v>
      </c>
      <c r="AP175" s="3"/>
      <c r="AQ175" s="3"/>
      <c r="AR175" s="3">
        <v>1</v>
      </c>
      <c r="AS175" s="3"/>
      <c r="AT175" s="3"/>
      <c r="AU175" s="3">
        <v>2</v>
      </c>
      <c r="AV175" s="3">
        <v>4</v>
      </c>
      <c r="AW175" s="3"/>
      <c r="AX175" s="3">
        <v>3</v>
      </c>
      <c r="AY175" s="3"/>
      <c r="AZ175" s="3"/>
      <c r="BA175" s="3"/>
      <c r="BB175" s="3">
        <v>9</v>
      </c>
      <c r="BC175" s="3"/>
      <c r="BD175" s="3"/>
      <c r="BE175" s="3">
        <v>50</v>
      </c>
    </row>
    <row r="176" spans="1:57" ht="18" customHeight="1">
      <c r="A176" s="3" t="s">
        <v>140</v>
      </c>
      <c r="B176" s="3" t="s">
        <v>235</v>
      </c>
      <c r="C176" s="21">
        <v>1</v>
      </c>
      <c r="D176" s="3"/>
      <c r="E176" s="3"/>
      <c r="F176" s="3"/>
      <c r="G176" s="3"/>
      <c r="H176" s="3">
        <v>1</v>
      </c>
      <c r="I176" s="3">
        <v>1</v>
      </c>
      <c r="J176" s="3"/>
      <c r="K176" s="3"/>
      <c r="L176" s="3"/>
      <c r="M176" s="3">
        <v>1</v>
      </c>
      <c r="N176" s="3"/>
      <c r="O176" s="3"/>
      <c r="P176" s="3"/>
      <c r="Q176" s="3"/>
      <c r="R176" s="3"/>
      <c r="S176" s="3"/>
      <c r="T176" s="3">
        <v>1</v>
      </c>
      <c r="U176" s="3"/>
      <c r="V176" s="3"/>
      <c r="W176" s="3"/>
      <c r="X176" s="3"/>
      <c r="Y176" s="3">
        <v>1</v>
      </c>
      <c r="Z176" s="3"/>
      <c r="AA176" s="3"/>
      <c r="AB176" s="3"/>
      <c r="AC176" s="3">
        <v>1</v>
      </c>
      <c r="AD176" s="3">
        <v>1</v>
      </c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>
        <v>1</v>
      </c>
      <c r="AW176" s="3"/>
      <c r="AX176" s="3">
        <v>1</v>
      </c>
      <c r="AY176" s="3"/>
      <c r="AZ176" s="3"/>
      <c r="BA176" s="3"/>
      <c r="BB176" s="3">
        <v>2</v>
      </c>
      <c r="BC176" s="3"/>
      <c r="BD176" s="3"/>
      <c r="BE176" s="3">
        <v>11</v>
      </c>
    </row>
    <row r="177" spans="1:57" ht="18" customHeight="1">
      <c r="A177" s="3" t="s">
        <v>140</v>
      </c>
      <c r="B177" s="3" t="s">
        <v>238</v>
      </c>
      <c r="C177" s="21">
        <v>1</v>
      </c>
      <c r="D177" s="3"/>
      <c r="E177" s="3"/>
      <c r="F177" s="3"/>
      <c r="G177" s="3"/>
      <c r="H177" s="3"/>
      <c r="I177" s="3">
        <v>1</v>
      </c>
      <c r="J177" s="3"/>
      <c r="K177" s="3"/>
      <c r="L177" s="3"/>
      <c r="M177" s="3"/>
      <c r="N177" s="3">
        <v>1</v>
      </c>
      <c r="O177" s="3"/>
      <c r="P177" s="3"/>
      <c r="Q177" s="3"/>
      <c r="R177" s="3"/>
      <c r="S177" s="3"/>
      <c r="T177" s="3">
        <v>2</v>
      </c>
      <c r="U177" s="3"/>
      <c r="V177" s="3"/>
      <c r="W177" s="3"/>
      <c r="X177" s="3"/>
      <c r="Y177" s="3"/>
      <c r="Z177" s="3"/>
      <c r="AA177" s="3"/>
      <c r="AB177" s="3"/>
      <c r="AC177" s="3">
        <v>2</v>
      </c>
      <c r="AD177" s="3">
        <v>1</v>
      </c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>
        <v>1</v>
      </c>
      <c r="AS177" s="3"/>
      <c r="AT177" s="3"/>
      <c r="AU177" s="3"/>
      <c r="AV177" s="3">
        <v>1</v>
      </c>
      <c r="AW177" s="3"/>
      <c r="AX177" s="3">
        <v>1</v>
      </c>
      <c r="AY177" s="3"/>
      <c r="AZ177" s="3"/>
      <c r="BA177" s="3"/>
      <c r="BB177" s="3">
        <v>2</v>
      </c>
      <c r="BC177" s="3"/>
      <c r="BD177" s="3"/>
      <c r="BE177" s="3">
        <v>12</v>
      </c>
    </row>
    <row r="178" spans="1:57" ht="18" customHeight="1">
      <c r="A178" s="3" t="s">
        <v>140</v>
      </c>
      <c r="B178" s="3" t="s">
        <v>243</v>
      </c>
      <c r="C178" s="21">
        <v>1</v>
      </c>
      <c r="D178" s="3"/>
      <c r="E178" s="3"/>
      <c r="F178" s="3"/>
      <c r="G178" s="3"/>
      <c r="H178" s="3">
        <v>1</v>
      </c>
      <c r="I178" s="3">
        <v>1</v>
      </c>
      <c r="J178" s="3"/>
      <c r="K178" s="3"/>
      <c r="L178" s="3"/>
      <c r="M178" s="3"/>
      <c r="N178" s="3">
        <v>1</v>
      </c>
      <c r="O178" s="3"/>
      <c r="P178" s="3"/>
      <c r="Q178" s="3"/>
      <c r="R178" s="3"/>
      <c r="S178" s="3"/>
      <c r="T178" s="3">
        <v>2</v>
      </c>
      <c r="U178" s="3"/>
      <c r="V178" s="3"/>
      <c r="W178" s="3"/>
      <c r="X178" s="3"/>
      <c r="Y178" s="3">
        <v>1</v>
      </c>
      <c r="Z178" s="3"/>
      <c r="AA178" s="3"/>
      <c r="AB178" s="3"/>
      <c r="AC178" s="3">
        <v>2</v>
      </c>
      <c r="AD178" s="3">
        <v>2</v>
      </c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>
        <v>1</v>
      </c>
      <c r="AP178" s="3"/>
      <c r="AQ178" s="3"/>
      <c r="AR178" s="3">
        <v>1</v>
      </c>
      <c r="AS178" s="3"/>
      <c r="AT178" s="3"/>
      <c r="AU178" s="3"/>
      <c r="AV178" s="3">
        <v>2</v>
      </c>
      <c r="AW178" s="3"/>
      <c r="AX178" s="3">
        <v>1</v>
      </c>
      <c r="AY178" s="3"/>
      <c r="AZ178" s="3"/>
      <c r="BA178" s="3"/>
      <c r="BB178" s="3">
        <v>3</v>
      </c>
      <c r="BC178" s="3"/>
      <c r="BD178" s="3"/>
      <c r="BE178" s="3">
        <v>18</v>
      </c>
    </row>
    <row r="179" spans="1:57" ht="18" customHeight="1">
      <c r="A179" s="3" t="s">
        <v>140</v>
      </c>
      <c r="B179" s="3" t="s">
        <v>246</v>
      </c>
      <c r="C179" s="21">
        <v>1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>
        <v>1</v>
      </c>
      <c r="U179" s="3"/>
      <c r="V179" s="3"/>
      <c r="W179" s="3"/>
      <c r="X179" s="3"/>
      <c r="Y179" s="3"/>
      <c r="Z179" s="3"/>
      <c r="AA179" s="3"/>
      <c r="AB179" s="3"/>
      <c r="AC179" s="3">
        <v>1</v>
      </c>
      <c r="AD179" s="3">
        <v>1</v>
      </c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>
        <v>1</v>
      </c>
      <c r="AW179" s="3"/>
      <c r="AX179" s="3">
        <v>1</v>
      </c>
      <c r="AY179" s="3"/>
      <c r="AZ179" s="3"/>
      <c r="BA179" s="3"/>
      <c r="BB179" s="3">
        <v>2</v>
      </c>
      <c r="BC179" s="3"/>
      <c r="BD179" s="3"/>
      <c r="BE179" s="3">
        <v>7</v>
      </c>
    </row>
    <row r="180" spans="1:57" ht="18" customHeight="1">
      <c r="A180" s="3" t="s">
        <v>140</v>
      </c>
      <c r="B180" s="3" t="s">
        <v>249</v>
      </c>
      <c r="C180" s="21">
        <v>1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>
        <v>1</v>
      </c>
      <c r="U180" s="3"/>
      <c r="V180" s="3"/>
      <c r="W180" s="3"/>
      <c r="X180" s="3"/>
      <c r="Y180" s="3"/>
      <c r="Z180" s="3"/>
      <c r="AA180" s="3"/>
      <c r="AB180" s="3"/>
      <c r="AC180" s="3">
        <v>1</v>
      </c>
      <c r="AD180" s="3">
        <v>1</v>
      </c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>
        <v>1</v>
      </c>
      <c r="AW180" s="3"/>
      <c r="AX180" s="3">
        <v>1</v>
      </c>
      <c r="AY180" s="3"/>
      <c r="AZ180" s="3"/>
      <c r="BA180" s="3"/>
      <c r="BB180" s="3">
        <v>1</v>
      </c>
      <c r="BC180" s="3"/>
      <c r="BD180" s="3"/>
      <c r="BE180" s="3">
        <v>6</v>
      </c>
    </row>
    <row r="181" spans="1:57" ht="18" customHeight="1">
      <c r="A181" s="3" t="s">
        <v>140</v>
      </c>
      <c r="B181" s="3" t="s">
        <v>252</v>
      </c>
      <c r="C181" s="21">
        <v>1</v>
      </c>
      <c r="D181" s="3"/>
      <c r="E181" s="3"/>
      <c r="F181" s="3"/>
      <c r="G181" s="3"/>
      <c r="H181" s="3">
        <v>1</v>
      </c>
      <c r="I181" s="3">
        <v>1</v>
      </c>
      <c r="J181" s="3"/>
      <c r="K181" s="3"/>
      <c r="L181" s="3"/>
      <c r="M181" s="3"/>
      <c r="N181" s="3">
        <v>1</v>
      </c>
      <c r="O181" s="3"/>
      <c r="P181" s="3"/>
      <c r="Q181" s="3"/>
      <c r="R181" s="3"/>
      <c r="S181" s="3"/>
      <c r="T181" s="3">
        <v>2</v>
      </c>
      <c r="U181" s="3"/>
      <c r="V181" s="3"/>
      <c r="W181" s="3"/>
      <c r="X181" s="3"/>
      <c r="Y181" s="3">
        <v>1</v>
      </c>
      <c r="Z181" s="3"/>
      <c r="AA181" s="3"/>
      <c r="AB181" s="3"/>
      <c r="AC181" s="3">
        <v>3</v>
      </c>
      <c r="AD181" s="3">
        <v>2</v>
      </c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>
        <v>1</v>
      </c>
      <c r="AP181" s="3"/>
      <c r="AQ181" s="3"/>
      <c r="AR181" s="3">
        <v>1</v>
      </c>
      <c r="AS181" s="3"/>
      <c r="AT181" s="3"/>
      <c r="AU181" s="3"/>
      <c r="AV181" s="3">
        <v>2</v>
      </c>
      <c r="AW181" s="3"/>
      <c r="AX181" s="3">
        <v>1</v>
      </c>
      <c r="AY181" s="3"/>
      <c r="AZ181" s="3"/>
      <c r="BA181" s="3"/>
      <c r="BB181" s="3">
        <v>3</v>
      </c>
      <c r="BC181" s="3"/>
      <c r="BD181" s="3"/>
      <c r="BE181" s="3">
        <v>19</v>
      </c>
    </row>
    <row r="182" spans="1:57" ht="18" customHeight="1">
      <c r="A182" s="3" t="s">
        <v>140</v>
      </c>
      <c r="B182" s="3" t="s">
        <v>255</v>
      </c>
      <c r="C182" s="21">
        <v>1</v>
      </c>
      <c r="D182" s="3"/>
      <c r="E182" s="3"/>
      <c r="F182" s="3"/>
      <c r="G182" s="3"/>
      <c r="H182" s="3">
        <v>1</v>
      </c>
      <c r="I182" s="3">
        <v>1</v>
      </c>
      <c r="J182" s="3"/>
      <c r="K182" s="3"/>
      <c r="L182" s="3"/>
      <c r="M182" s="3"/>
      <c r="N182" s="3">
        <v>1</v>
      </c>
      <c r="O182" s="3"/>
      <c r="P182" s="3"/>
      <c r="Q182" s="3"/>
      <c r="R182" s="3"/>
      <c r="S182" s="3"/>
      <c r="T182" s="3">
        <v>1</v>
      </c>
      <c r="U182" s="3"/>
      <c r="V182" s="3"/>
      <c r="W182" s="3"/>
      <c r="X182" s="3"/>
      <c r="Y182" s="3">
        <v>1</v>
      </c>
      <c r="Z182" s="3"/>
      <c r="AA182" s="3"/>
      <c r="AB182" s="3"/>
      <c r="AC182" s="3">
        <v>2</v>
      </c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>
        <v>1</v>
      </c>
      <c r="AY182" s="3"/>
      <c r="AZ182" s="3"/>
      <c r="BA182" s="3"/>
      <c r="BB182" s="3">
        <v>2</v>
      </c>
      <c r="BC182" s="3"/>
      <c r="BD182" s="3"/>
      <c r="BE182" s="3">
        <v>10</v>
      </c>
    </row>
    <row r="183" spans="1:57" ht="18" customHeight="1">
      <c r="A183" s="3" t="s">
        <v>140</v>
      </c>
      <c r="B183" s="3" t="s">
        <v>258</v>
      </c>
      <c r="C183" s="21">
        <v>1</v>
      </c>
      <c r="D183" s="3"/>
      <c r="E183" s="3"/>
      <c r="F183" s="3"/>
      <c r="G183" s="3"/>
      <c r="H183" s="3">
        <v>1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>
        <v>1</v>
      </c>
      <c r="U183" s="3"/>
      <c r="V183" s="3"/>
      <c r="W183" s="3"/>
      <c r="X183" s="3"/>
      <c r="Y183" s="3"/>
      <c r="Z183" s="3"/>
      <c r="AA183" s="3"/>
      <c r="AB183" s="3"/>
      <c r="AC183" s="3">
        <v>1</v>
      </c>
      <c r="AD183" s="3">
        <v>1</v>
      </c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>
        <v>1</v>
      </c>
      <c r="AW183" s="3"/>
      <c r="AX183" s="3">
        <v>1</v>
      </c>
      <c r="AY183" s="3"/>
      <c r="AZ183" s="3"/>
      <c r="BA183" s="3"/>
      <c r="BB183" s="3">
        <v>1</v>
      </c>
      <c r="BC183" s="3"/>
      <c r="BD183" s="3"/>
      <c r="BE183" s="3">
        <v>7</v>
      </c>
    </row>
    <row r="184" spans="1:57" ht="18" customHeight="1">
      <c r="A184" s="3" t="s">
        <v>140</v>
      </c>
      <c r="B184" s="3" t="s">
        <v>260</v>
      </c>
      <c r="C184" s="21">
        <v>1</v>
      </c>
      <c r="D184" s="3"/>
      <c r="E184" s="3"/>
      <c r="F184" s="3"/>
      <c r="G184" s="3"/>
      <c r="H184" s="3">
        <v>1</v>
      </c>
      <c r="I184" s="3">
        <v>1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>
        <v>1</v>
      </c>
      <c r="U184" s="3"/>
      <c r="V184" s="3"/>
      <c r="W184" s="3"/>
      <c r="X184" s="3"/>
      <c r="Y184" s="3"/>
      <c r="Z184" s="3"/>
      <c r="AA184" s="3"/>
      <c r="AB184" s="3"/>
      <c r="AC184" s="3">
        <v>1</v>
      </c>
      <c r="AD184" s="3">
        <v>1</v>
      </c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>
        <v>1</v>
      </c>
      <c r="AW184" s="3"/>
      <c r="AX184" s="3"/>
      <c r="AY184" s="3"/>
      <c r="AZ184" s="3"/>
      <c r="BA184" s="3"/>
      <c r="BB184" s="3">
        <v>1</v>
      </c>
      <c r="BC184" s="3"/>
      <c r="BD184" s="3"/>
      <c r="BE184" s="3">
        <v>7</v>
      </c>
    </row>
    <row r="185" spans="1:57" ht="18" customHeight="1">
      <c r="A185" s="3" t="s">
        <v>140</v>
      </c>
      <c r="B185" s="3" t="s">
        <v>262</v>
      </c>
      <c r="C185" s="21">
        <v>1</v>
      </c>
      <c r="D185" s="3"/>
      <c r="E185" s="3"/>
      <c r="F185" s="3"/>
      <c r="G185" s="3"/>
      <c r="H185" s="3">
        <v>1</v>
      </c>
      <c r="I185" s="3">
        <v>1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>
        <v>1</v>
      </c>
      <c r="U185" s="3"/>
      <c r="V185" s="3"/>
      <c r="W185" s="3"/>
      <c r="X185" s="3"/>
      <c r="Y185" s="3"/>
      <c r="Z185" s="3"/>
      <c r="AA185" s="3"/>
      <c r="AB185" s="3"/>
      <c r="AC185" s="3">
        <v>1</v>
      </c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>
        <v>1</v>
      </c>
      <c r="AW185" s="3"/>
      <c r="AX185" s="3"/>
      <c r="AY185" s="3"/>
      <c r="AZ185" s="3"/>
      <c r="BA185" s="3"/>
      <c r="BB185" s="3">
        <v>1</v>
      </c>
      <c r="BC185" s="3"/>
      <c r="BD185" s="3"/>
      <c r="BE185" s="3">
        <v>6</v>
      </c>
    </row>
    <row r="186" spans="1:57" ht="18" customHeight="1">
      <c r="A186" s="3" t="s">
        <v>140</v>
      </c>
      <c r="B186" s="3" t="s">
        <v>265</v>
      </c>
      <c r="C186" s="21">
        <v>1</v>
      </c>
      <c r="D186" s="3"/>
      <c r="E186" s="3"/>
      <c r="F186" s="3"/>
      <c r="G186" s="3"/>
      <c r="H186" s="3">
        <v>3</v>
      </c>
      <c r="I186" s="3">
        <v>1</v>
      </c>
      <c r="J186" s="3"/>
      <c r="K186" s="3"/>
      <c r="L186" s="3"/>
      <c r="M186" s="3"/>
      <c r="N186" s="3">
        <v>3</v>
      </c>
      <c r="O186" s="3"/>
      <c r="P186" s="3"/>
      <c r="Q186" s="3"/>
      <c r="R186" s="3"/>
      <c r="S186" s="3"/>
      <c r="T186" s="3">
        <v>6</v>
      </c>
      <c r="U186" s="3"/>
      <c r="V186" s="3"/>
      <c r="W186" s="3"/>
      <c r="X186" s="3"/>
      <c r="Y186" s="3">
        <v>2</v>
      </c>
      <c r="Z186" s="3"/>
      <c r="AA186" s="3"/>
      <c r="AB186" s="3"/>
      <c r="AC186" s="3">
        <v>8</v>
      </c>
      <c r="AD186" s="3">
        <v>6</v>
      </c>
      <c r="AE186" s="3"/>
      <c r="AF186" s="3">
        <v>1</v>
      </c>
      <c r="AG186" s="3"/>
      <c r="AH186" s="3"/>
      <c r="AI186" s="3"/>
      <c r="AJ186" s="3"/>
      <c r="AK186" s="3"/>
      <c r="AL186" s="3"/>
      <c r="AM186" s="3"/>
      <c r="AN186" s="3"/>
      <c r="AO186" s="3">
        <v>2</v>
      </c>
      <c r="AP186" s="3"/>
      <c r="AQ186" s="3"/>
      <c r="AR186" s="3">
        <v>2</v>
      </c>
      <c r="AS186" s="3"/>
      <c r="AT186" s="3"/>
      <c r="AU186" s="3"/>
      <c r="AV186" s="3">
        <v>4</v>
      </c>
      <c r="AW186" s="3"/>
      <c r="AX186" s="3">
        <v>3</v>
      </c>
      <c r="AY186" s="3"/>
      <c r="AZ186" s="3"/>
      <c r="BA186" s="3"/>
      <c r="BB186" s="3">
        <v>8</v>
      </c>
      <c r="BC186" s="3"/>
      <c r="BD186" s="3"/>
      <c r="BE186" s="3">
        <v>49</v>
      </c>
    </row>
    <row r="187" spans="1:57" ht="18" customHeight="1">
      <c r="A187" s="3" t="s">
        <v>140</v>
      </c>
      <c r="B187" s="3" t="s">
        <v>270</v>
      </c>
      <c r="C187" s="21">
        <v>1</v>
      </c>
      <c r="D187" s="3"/>
      <c r="E187" s="3"/>
      <c r="F187" s="3"/>
      <c r="G187" s="3"/>
      <c r="H187" s="3">
        <v>1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>
        <v>1</v>
      </c>
      <c r="U187" s="3"/>
      <c r="V187" s="3"/>
      <c r="W187" s="3"/>
      <c r="X187" s="3"/>
      <c r="Y187" s="3"/>
      <c r="Z187" s="3"/>
      <c r="AA187" s="3"/>
      <c r="AB187" s="3"/>
      <c r="AC187" s="3">
        <v>1</v>
      </c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>
        <v>1</v>
      </c>
      <c r="AW187" s="3"/>
      <c r="AX187" s="3">
        <v>1</v>
      </c>
      <c r="AY187" s="3"/>
      <c r="AZ187" s="3"/>
      <c r="BA187" s="3"/>
      <c r="BB187" s="3">
        <v>1</v>
      </c>
      <c r="BC187" s="3"/>
      <c r="BD187" s="3"/>
      <c r="BE187" s="3">
        <v>6</v>
      </c>
    </row>
    <row r="188" spans="1:57" ht="18" customHeight="1">
      <c r="A188" s="3" t="s">
        <v>140</v>
      </c>
      <c r="B188" s="3" t="s">
        <v>276</v>
      </c>
      <c r="C188" s="21">
        <v>1</v>
      </c>
      <c r="D188" s="3"/>
      <c r="E188" s="3"/>
      <c r="F188" s="3"/>
      <c r="G188" s="3"/>
      <c r="H188" s="3">
        <v>1</v>
      </c>
      <c r="I188" s="3"/>
      <c r="J188" s="3"/>
      <c r="K188" s="3"/>
      <c r="L188" s="3"/>
      <c r="M188" s="3"/>
      <c r="N188" s="3">
        <v>1</v>
      </c>
      <c r="O188" s="3"/>
      <c r="P188" s="3"/>
      <c r="Q188" s="3"/>
      <c r="R188" s="3"/>
      <c r="S188" s="3"/>
      <c r="T188" s="3">
        <v>2</v>
      </c>
      <c r="U188" s="3"/>
      <c r="V188" s="3"/>
      <c r="W188" s="3"/>
      <c r="X188" s="3"/>
      <c r="Y188" s="3">
        <v>1</v>
      </c>
      <c r="Z188" s="3"/>
      <c r="AA188" s="3"/>
      <c r="AB188" s="3"/>
      <c r="AC188" s="3">
        <v>2</v>
      </c>
      <c r="AD188" s="3">
        <v>2</v>
      </c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>
        <v>2</v>
      </c>
      <c r="AQ188" s="3"/>
      <c r="AR188" s="3"/>
      <c r="AS188" s="3"/>
      <c r="AT188" s="3"/>
      <c r="AU188" s="3"/>
      <c r="AV188" s="3">
        <v>1</v>
      </c>
      <c r="AW188" s="3"/>
      <c r="AX188" s="3">
        <v>1</v>
      </c>
      <c r="AY188" s="3"/>
      <c r="AZ188" s="3"/>
      <c r="BA188" s="3"/>
      <c r="BB188" s="3">
        <v>2</v>
      </c>
      <c r="BC188" s="3"/>
      <c r="BD188" s="3"/>
      <c r="BE188" s="3">
        <v>15</v>
      </c>
    </row>
    <row r="189" spans="1:57" ht="18" customHeight="1">
      <c r="A189" s="3" t="s">
        <v>140</v>
      </c>
      <c r="B189" s="3" t="s">
        <v>279</v>
      </c>
      <c r="C189" s="21">
        <v>1</v>
      </c>
      <c r="D189" s="3"/>
      <c r="E189" s="3"/>
      <c r="F189" s="3"/>
      <c r="G189" s="3"/>
      <c r="H189" s="3">
        <v>2</v>
      </c>
      <c r="I189" s="3">
        <v>1</v>
      </c>
      <c r="J189" s="3"/>
      <c r="K189" s="3"/>
      <c r="L189" s="3"/>
      <c r="M189" s="3">
        <v>2</v>
      </c>
      <c r="N189" s="3">
        <v>3</v>
      </c>
      <c r="O189" s="3"/>
      <c r="P189" s="3"/>
      <c r="Q189" s="3"/>
      <c r="R189" s="3"/>
      <c r="S189" s="3"/>
      <c r="T189" s="3">
        <v>4</v>
      </c>
      <c r="U189" s="3"/>
      <c r="V189" s="3"/>
      <c r="W189" s="3"/>
      <c r="X189" s="3"/>
      <c r="Y189" s="3">
        <v>1</v>
      </c>
      <c r="Z189" s="3"/>
      <c r="AA189" s="3"/>
      <c r="AB189" s="3"/>
      <c r="AC189" s="3">
        <v>4</v>
      </c>
      <c r="AD189" s="3">
        <v>3</v>
      </c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>
        <v>1</v>
      </c>
      <c r="AP189" s="3"/>
      <c r="AQ189" s="3"/>
      <c r="AR189" s="3">
        <v>2</v>
      </c>
      <c r="AS189" s="3"/>
      <c r="AT189" s="3"/>
      <c r="AU189" s="3"/>
      <c r="AV189" s="3">
        <v>3</v>
      </c>
      <c r="AW189" s="3"/>
      <c r="AX189" s="3">
        <v>2</v>
      </c>
      <c r="AY189" s="3"/>
      <c r="AZ189" s="3"/>
      <c r="BA189" s="3"/>
      <c r="BB189" s="3">
        <v>5</v>
      </c>
      <c r="BC189" s="3"/>
      <c r="BD189" s="3"/>
      <c r="BE189" s="3">
        <v>33</v>
      </c>
    </row>
    <row r="190" spans="1:57" ht="18" customHeight="1">
      <c r="A190" s="3" t="s">
        <v>140</v>
      </c>
      <c r="B190" s="3" t="s">
        <v>282</v>
      </c>
      <c r="C190" s="21">
        <v>1</v>
      </c>
      <c r="D190" s="3"/>
      <c r="E190" s="3"/>
      <c r="F190" s="3"/>
      <c r="G190" s="3"/>
      <c r="H190" s="3">
        <v>1</v>
      </c>
      <c r="I190" s="3">
        <v>1</v>
      </c>
      <c r="J190" s="3"/>
      <c r="K190" s="3"/>
      <c r="L190" s="3"/>
      <c r="M190" s="3"/>
      <c r="N190" s="3">
        <v>2</v>
      </c>
      <c r="O190" s="3"/>
      <c r="P190" s="3"/>
      <c r="Q190" s="3"/>
      <c r="R190" s="3"/>
      <c r="S190" s="3"/>
      <c r="T190" s="3">
        <v>3</v>
      </c>
      <c r="U190" s="3"/>
      <c r="V190" s="3"/>
      <c r="W190" s="3"/>
      <c r="X190" s="3"/>
      <c r="Y190" s="3">
        <v>1</v>
      </c>
      <c r="Z190" s="3"/>
      <c r="AA190" s="3"/>
      <c r="AB190" s="3"/>
      <c r="AC190" s="3">
        <v>3</v>
      </c>
      <c r="AD190" s="3">
        <v>2</v>
      </c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>
        <v>1</v>
      </c>
      <c r="AP190" s="3"/>
      <c r="AQ190" s="3"/>
      <c r="AR190" s="3">
        <v>1</v>
      </c>
      <c r="AS190" s="3"/>
      <c r="AT190" s="3"/>
      <c r="AU190" s="3"/>
      <c r="AV190" s="3">
        <v>1</v>
      </c>
      <c r="AW190" s="3"/>
      <c r="AX190" s="3">
        <v>1</v>
      </c>
      <c r="AY190" s="3"/>
      <c r="AZ190" s="3"/>
      <c r="BA190" s="3"/>
      <c r="BB190" s="3">
        <v>4</v>
      </c>
      <c r="BC190" s="3"/>
      <c r="BD190" s="3"/>
      <c r="BE190" s="3">
        <v>21</v>
      </c>
    </row>
    <row r="191" spans="1:57" ht="18" customHeight="1">
      <c r="A191" s="3" t="s">
        <v>140</v>
      </c>
      <c r="B191" s="3" t="s">
        <v>285</v>
      </c>
      <c r="C191" s="21">
        <v>1</v>
      </c>
      <c r="D191" s="3"/>
      <c r="E191" s="3"/>
      <c r="F191" s="3"/>
      <c r="G191" s="3"/>
      <c r="H191" s="3">
        <v>1</v>
      </c>
      <c r="I191" s="3">
        <v>1</v>
      </c>
      <c r="J191" s="3"/>
      <c r="K191" s="3"/>
      <c r="L191" s="3"/>
      <c r="M191" s="3"/>
      <c r="N191" s="3">
        <v>1</v>
      </c>
      <c r="O191" s="3"/>
      <c r="P191" s="3"/>
      <c r="Q191" s="3"/>
      <c r="R191" s="3"/>
      <c r="S191" s="3"/>
      <c r="T191" s="3">
        <v>3</v>
      </c>
      <c r="U191" s="3"/>
      <c r="V191" s="3"/>
      <c r="W191" s="3"/>
      <c r="X191" s="3"/>
      <c r="Y191" s="3">
        <v>1</v>
      </c>
      <c r="Z191" s="3"/>
      <c r="AA191" s="3"/>
      <c r="AB191" s="3"/>
      <c r="AC191" s="3">
        <v>3</v>
      </c>
      <c r="AD191" s="3">
        <v>3</v>
      </c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>
        <v>1</v>
      </c>
      <c r="AP191" s="3"/>
      <c r="AQ191" s="3"/>
      <c r="AR191" s="3">
        <v>1</v>
      </c>
      <c r="AS191" s="3"/>
      <c r="AT191" s="3"/>
      <c r="AU191" s="3"/>
      <c r="AV191" s="3">
        <v>2</v>
      </c>
      <c r="AW191" s="3"/>
      <c r="AX191" s="3">
        <v>1</v>
      </c>
      <c r="AY191" s="3"/>
      <c r="AZ191" s="3"/>
      <c r="BA191" s="3"/>
      <c r="BB191" s="3">
        <v>3</v>
      </c>
      <c r="BC191" s="3"/>
      <c r="BD191" s="3"/>
      <c r="BE191" s="3">
        <v>21</v>
      </c>
    </row>
    <row r="192" spans="1:57" ht="18" customHeight="1">
      <c r="A192" s="3" t="s">
        <v>140</v>
      </c>
      <c r="B192" s="3" t="s">
        <v>288</v>
      </c>
      <c r="C192" s="21">
        <v>1</v>
      </c>
      <c r="D192" s="3"/>
      <c r="E192" s="3"/>
      <c r="F192" s="3"/>
      <c r="G192" s="3"/>
      <c r="H192" s="3">
        <v>1</v>
      </c>
      <c r="I192" s="3">
        <v>1</v>
      </c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>
        <v>1</v>
      </c>
      <c r="U192" s="3"/>
      <c r="V192" s="3"/>
      <c r="W192" s="3"/>
      <c r="X192" s="3"/>
      <c r="Y192" s="3"/>
      <c r="Z192" s="3"/>
      <c r="AA192" s="3"/>
      <c r="AB192" s="3"/>
      <c r="AC192" s="3">
        <v>2</v>
      </c>
      <c r="AD192" s="3">
        <v>1</v>
      </c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>
        <v>1</v>
      </c>
      <c r="AW192" s="3"/>
      <c r="AX192" s="3"/>
      <c r="AY192" s="3"/>
      <c r="AZ192" s="3"/>
      <c r="BA192" s="3"/>
      <c r="BB192" s="3">
        <v>2</v>
      </c>
      <c r="BC192" s="3"/>
      <c r="BD192" s="3"/>
      <c r="BE192" s="3">
        <v>9</v>
      </c>
    </row>
    <row r="193" spans="1:57" ht="18" customHeight="1">
      <c r="A193" s="3" t="s">
        <v>140</v>
      </c>
      <c r="B193" s="3" t="s">
        <v>290</v>
      </c>
      <c r="C193" s="21">
        <v>1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>
        <v>1</v>
      </c>
      <c r="O193" s="3"/>
      <c r="P193" s="3"/>
      <c r="Q193" s="3"/>
      <c r="R193" s="3"/>
      <c r="S193" s="3"/>
      <c r="T193" s="3">
        <v>1</v>
      </c>
      <c r="U193" s="3"/>
      <c r="V193" s="3"/>
      <c r="W193" s="3"/>
      <c r="X193" s="3"/>
      <c r="Y193" s="3"/>
      <c r="Z193" s="3"/>
      <c r="AA193" s="3"/>
      <c r="AB193" s="3"/>
      <c r="AC193" s="3">
        <v>1</v>
      </c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>
        <v>1</v>
      </c>
      <c r="AW193" s="3"/>
      <c r="AX193" s="3"/>
      <c r="AY193" s="3"/>
      <c r="AZ193" s="3"/>
      <c r="BA193" s="3"/>
      <c r="BB193" s="3">
        <v>1</v>
      </c>
      <c r="BC193" s="3"/>
      <c r="BD193" s="3"/>
      <c r="BE193" s="3">
        <v>5</v>
      </c>
    </row>
    <row r="194" spans="1:57" ht="18" customHeight="1">
      <c r="A194" s="3" t="s">
        <v>140</v>
      </c>
      <c r="B194" s="3" t="s">
        <v>292</v>
      </c>
      <c r="C194" s="21">
        <v>1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>
        <v>1</v>
      </c>
      <c r="U194" s="3"/>
      <c r="V194" s="3"/>
      <c r="W194" s="3"/>
      <c r="X194" s="3"/>
      <c r="Y194" s="3"/>
      <c r="Z194" s="3"/>
      <c r="AA194" s="3"/>
      <c r="AB194" s="3"/>
      <c r="AC194" s="3">
        <v>1</v>
      </c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>
        <v>1</v>
      </c>
      <c r="AW194" s="3"/>
      <c r="AX194" s="3"/>
      <c r="AY194" s="3"/>
      <c r="AZ194" s="3"/>
      <c r="BA194" s="3"/>
      <c r="BB194" s="3">
        <v>1</v>
      </c>
      <c r="BC194" s="3"/>
      <c r="BD194" s="3"/>
      <c r="BE194" s="3">
        <v>4</v>
      </c>
    </row>
    <row r="195" spans="1:57" ht="18" customHeight="1">
      <c r="A195" s="3" t="s">
        <v>140</v>
      </c>
      <c r="B195" s="3" t="s">
        <v>307</v>
      </c>
      <c r="C195" s="21">
        <v>1</v>
      </c>
      <c r="D195" s="3"/>
      <c r="E195" s="3"/>
      <c r="F195" s="3"/>
      <c r="G195" s="3"/>
      <c r="H195" s="3">
        <v>1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>
        <v>1</v>
      </c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>
        <v>1</v>
      </c>
      <c r="AW195" s="3"/>
      <c r="AX195" s="3"/>
      <c r="AY195" s="3"/>
      <c r="AZ195" s="3"/>
      <c r="BA195" s="3"/>
      <c r="BB195" s="3">
        <v>1</v>
      </c>
      <c r="BC195" s="3"/>
      <c r="BD195" s="3"/>
      <c r="BE195" s="3">
        <v>4</v>
      </c>
    </row>
    <row r="196" spans="1:57" ht="18" customHeight="1">
      <c r="A196" s="3" t="s">
        <v>140</v>
      </c>
      <c r="B196" s="3" t="s">
        <v>317</v>
      </c>
      <c r="C196" s="21">
        <v>1</v>
      </c>
      <c r="D196" s="3"/>
      <c r="E196" s="3"/>
      <c r="F196" s="3"/>
      <c r="G196" s="3"/>
      <c r="H196" s="3">
        <v>2</v>
      </c>
      <c r="I196" s="3">
        <v>1</v>
      </c>
      <c r="J196" s="3"/>
      <c r="K196" s="3"/>
      <c r="L196" s="3"/>
      <c r="M196" s="3">
        <v>2</v>
      </c>
      <c r="N196" s="3">
        <v>4</v>
      </c>
      <c r="O196" s="3"/>
      <c r="P196" s="3"/>
      <c r="Q196" s="3"/>
      <c r="R196" s="3"/>
      <c r="S196" s="3"/>
      <c r="T196" s="3">
        <v>5</v>
      </c>
      <c r="U196" s="3"/>
      <c r="V196" s="3"/>
      <c r="W196" s="3"/>
      <c r="X196" s="3"/>
      <c r="Y196" s="3">
        <v>1</v>
      </c>
      <c r="Z196" s="3"/>
      <c r="AA196" s="3"/>
      <c r="AB196" s="3"/>
      <c r="AC196" s="3">
        <v>7</v>
      </c>
      <c r="AD196" s="3">
        <v>5</v>
      </c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>
        <v>1</v>
      </c>
      <c r="AP196" s="3"/>
      <c r="AQ196" s="3"/>
      <c r="AR196" s="3">
        <v>2</v>
      </c>
      <c r="AS196" s="3"/>
      <c r="AT196" s="3"/>
      <c r="AU196" s="3">
        <v>3</v>
      </c>
      <c r="AV196" s="3">
        <v>3</v>
      </c>
      <c r="AW196" s="3"/>
      <c r="AX196" s="3">
        <v>2</v>
      </c>
      <c r="AY196" s="3"/>
      <c r="AZ196" s="3"/>
      <c r="BA196" s="3"/>
      <c r="BB196" s="3">
        <v>6</v>
      </c>
      <c r="BC196" s="3"/>
      <c r="BD196" s="3"/>
      <c r="BE196" s="3">
        <v>44</v>
      </c>
    </row>
    <row r="197" spans="1:57" ht="18" customHeight="1">
      <c r="A197" s="3" t="s">
        <v>140</v>
      </c>
      <c r="B197" s="3" t="s">
        <v>318</v>
      </c>
      <c r="C197" s="21">
        <v>1</v>
      </c>
      <c r="D197" s="3"/>
      <c r="E197" s="3"/>
      <c r="F197" s="3"/>
      <c r="G197" s="3"/>
      <c r="H197" s="3">
        <v>2</v>
      </c>
      <c r="I197" s="3">
        <v>2</v>
      </c>
      <c r="J197" s="3"/>
      <c r="K197" s="3"/>
      <c r="L197" s="3"/>
      <c r="M197" s="3">
        <v>2</v>
      </c>
      <c r="N197" s="3">
        <v>9</v>
      </c>
      <c r="O197" s="3"/>
      <c r="P197" s="3"/>
      <c r="Q197" s="3"/>
      <c r="R197" s="3"/>
      <c r="S197" s="3"/>
      <c r="T197" s="3">
        <v>5</v>
      </c>
      <c r="U197" s="3"/>
      <c r="V197" s="3"/>
      <c r="W197" s="3"/>
      <c r="X197" s="3"/>
      <c r="Y197" s="3">
        <v>2</v>
      </c>
      <c r="Z197" s="3"/>
      <c r="AA197" s="3"/>
      <c r="AB197" s="3"/>
      <c r="AC197" s="3">
        <v>6</v>
      </c>
      <c r="AD197" s="3">
        <v>4</v>
      </c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>
        <v>1</v>
      </c>
      <c r="AP197" s="3"/>
      <c r="AQ197" s="3"/>
      <c r="AR197" s="3">
        <v>2</v>
      </c>
      <c r="AS197" s="3"/>
      <c r="AT197" s="3"/>
      <c r="AU197" s="3"/>
      <c r="AV197" s="3">
        <v>3</v>
      </c>
      <c r="AW197" s="3"/>
      <c r="AX197" s="3">
        <v>2</v>
      </c>
      <c r="AY197" s="3"/>
      <c r="AZ197" s="3"/>
      <c r="BA197" s="3"/>
      <c r="BB197" s="3">
        <v>7</v>
      </c>
      <c r="BC197" s="3"/>
      <c r="BD197" s="3"/>
      <c r="BE197" s="3">
        <v>47</v>
      </c>
    </row>
    <row r="198" spans="1:57" ht="18" customHeight="1">
      <c r="A198" s="3" t="s">
        <v>140</v>
      </c>
      <c r="B198" s="3" t="s">
        <v>322</v>
      </c>
      <c r="C198" s="21">
        <v>1</v>
      </c>
      <c r="D198" s="3"/>
      <c r="E198" s="3"/>
      <c r="F198" s="3"/>
      <c r="G198" s="3"/>
      <c r="H198" s="3">
        <v>1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>
        <v>1</v>
      </c>
      <c r="U198" s="3"/>
      <c r="V198" s="3"/>
      <c r="W198" s="3"/>
      <c r="X198" s="3"/>
      <c r="Y198" s="3"/>
      <c r="Z198" s="3"/>
      <c r="AA198" s="3"/>
      <c r="AB198" s="3"/>
      <c r="AC198" s="3">
        <v>1</v>
      </c>
      <c r="AD198" s="3">
        <v>1</v>
      </c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>
        <v>1</v>
      </c>
      <c r="AW198" s="3"/>
      <c r="AX198" s="3"/>
      <c r="AY198" s="3"/>
      <c r="AZ198" s="3"/>
      <c r="BA198" s="3"/>
      <c r="BB198" s="3">
        <v>1</v>
      </c>
      <c r="BC198" s="3"/>
      <c r="BD198" s="3"/>
      <c r="BE198" s="3">
        <v>6</v>
      </c>
    </row>
    <row r="199" spans="1:57" ht="18" customHeight="1">
      <c r="A199" s="3" t="s">
        <v>140</v>
      </c>
      <c r="B199" s="3" t="s">
        <v>327</v>
      </c>
      <c r="C199" s="21">
        <v>1</v>
      </c>
      <c r="D199" s="3"/>
      <c r="E199" s="3"/>
      <c r="F199" s="3"/>
      <c r="G199" s="3"/>
      <c r="H199" s="3">
        <v>1</v>
      </c>
      <c r="I199" s="3"/>
      <c r="J199" s="3"/>
      <c r="K199" s="3"/>
      <c r="L199" s="3"/>
      <c r="M199" s="3"/>
      <c r="N199" s="3">
        <v>1</v>
      </c>
      <c r="O199" s="3"/>
      <c r="P199" s="3"/>
      <c r="Q199" s="3"/>
      <c r="R199" s="3"/>
      <c r="S199" s="3"/>
      <c r="T199" s="3">
        <v>1</v>
      </c>
      <c r="U199" s="3"/>
      <c r="V199" s="3"/>
      <c r="W199" s="3"/>
      <c r="X199" s="3"/>
      <c r="Y199" s="3"/>
      <c r="Z199" s="3"/>
      <c r="AA199" s="3"/>
      <c r="AB199" s="3"/>
      <c r="AC199" s="3">
        <v>1</v>
      </c>
      <c r="AD199" s="3">
        <v>1</v>
      </c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>
        <v>1</v>
      </c>
      <c r="AW199" s="3"/>
      <c r="AX199" s="3"/>
      <c r="AY199" s="3"/>
      <c r="AZ199" s="3"/>
      <c r="BA199" s="3"/>
      <c r="BB199" s="3">
        <v>1</v>
      </c>
      <c r="BC199" s="3"/>
      <c r="BD199" s="3"/>
      <c r="BE199" s="3">
        <v>7</v>
      </c>
    </row>
    <row r="200" spans="1:57" ht="18" customHeight="1">
      <c r="A200" s="3" t="s">
        <v>140</v>
      </c>
      <c r="B200" s="3" t="s">
        <v>328</v>
      </c>
      <c r="C200" s="21">
        <v>1</v>
      </c>
      <c r="D200" s="3"/>
      <c r="E200" s="3"/>
      <c r="F200" s="3"/>
      <c r="G200" s="3"/>
      <c r="H200" s="3">
        <v>1</v>
      </c>
      <c r="I200" s="3">
        <v>1</v>
      </c>
      <c r="J200" s="3"/>
      <c r="K200" s="3"/>
      <c r="L200" s="3"/>
      <c r="M200" s="3"/>
      <c r="N200" s="3">
        <v>1</v>
      </c>
      <c r="O200" s="3"/>
      <c r="P200" s="3"/>
      <c r="Q200" s="3"/>
      <c r="R200" s="3"/>
      <c r="S200" s="3"/>
      <c r="T200" s="3">
        <v>2</v>
      </c>
      <c r="U200" s="3"/>
      <c r="V200" s="3"/>
      <c r="W200" s="3"/>
      <c r="X200" s="3"/>
      <c r="Y200" s="3">
        <v>1</v>
      </c>
      <c r="Z200" s="3"/>
      <c r="AA200" s="3"/>
      <c r="AB200" s="3"/>
      <c r="AC200" s="3">
        <v>4</v>
      </c>
      <c r="AD200" s="3">
        <v>3</v>
      </c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>
        <v>1</v>
      </c>
      <c r="AP200" s="3"/>
      <c r="AQ200" s="3"/>
      <c r="AR200" s="3">
        <v>1</v>
      </c>
      <c r="AS200" s="3"/>
      <c r="AT200" s="3"/>
      <c r="AU200" s="3"/>
      <c r="AV200" s="3">
        <v>1</v>
      </c>
      <c r="AW200" s="3"/>
      <c r="AX200" s="3">
        <v>1</v>
      </c>
      <c r="AY200" s="3"/>
      <c r="AZ200" s="3"/>
      <c r="BA200" s="3"/>
      <c r="BB200" s="3">
        <v>3</v>
      </c>
      <c r="BC200" s="3"/>
      <c r="BD200" s="3"/>
      <c r="BE200" s="3">
        <v>20</v>
      </c>
    </row>
    <row r="201" spans="1:57" ht="18" customHeight="1">
      <c r="A201" s="3" t="s">
        <v>140</v>
      </c>
      <c r="B201" s="3" t="s">
        <v>331</v>
      </c>
      <c r="C201" s="21">
        <v>1</v>
      </c>
      <c r="D201" s="3"/>
      <c r="E201" s="3"/>
      <c r="F201" s="3"/>
      <c r="G201" s="3"/>
      <c r="H201" s="3">
        <v>1</v>
      </c>
      <c r="I201" s="3">
        <v>1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>
        <v>1</v>
      </c>
      <c r="U201" s="3"/>
      <c r="V201" s="3"/>
      <c r="W201" s="3"/>
      <c r="X201" s="3"/>
      <c r="Y201" s="3"/>
      <c r="Z201" s="3"/>
      <c r="AA201" s="3"/>
      <c r="AB201" s="3"/>
      <c r="AC201" s="3">
        <v>2</v>
      </c>
      <c r="AD201" s="3">
        <v>1</v>
      </c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>
        <v>1</v>
      </c>
      <c r="AS201" s="3"/>
      <c r="AT201" s="3"/>
      <c r="AU201" s="3"/>
      <c r="AV201" s="3">
        <v>1</v>
      </c>
      <c r="AW201" s="3"/>
      <c r="AX201" s="3"/>
      <c r="AY201" s="3"/>
      <c r="AZ201" s="3"/>
      <c r="BA201" s="3"/>
      <c r="BB201" s="3">
        <v>2</v>
      </c>
      <c r="BC201" s="3"/>
      <c r="BD201" s="3"/>
      <c r="BE201" s="3">
        <v>10</v>
      </c>
    </row>
    <row r="202" spans="1:57" ht="18" customHeight="1">
      <c r="A202" s="3" t="s">
        <v>140</v>
      </c>
      <c r="B202" s="3" t="s">
        <v>334</v>
      </c>
      <c r="C202" s="21">
        <v>1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>
        <v>1</v>
      </c>
      <c r="U202" s="3"/>
      <c r="V202" s="3"/>
      <c r="W202" s="3"/>
      <c r="X202" s="3"/>
      <c r="Y202" s="3"/>
      <c r="Z202" s="3"/>
      <c r="AA202" s="3"/>
      <c r="AB202" s="3"/>
      <c r="AC202" s="3">
        <v>1</v>
      </c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>
        <v>1</v>
      </c>
      <c r="AS202" s="3"/>
      <c r="AT202" s="3"/>
      <c r="AU202" s="3"/>
      <c r="AV202" s="3">
        <v>1</v>
      </c>
      <c r="AW202" s="3"/>
      <c r="AX202" s="3"/>
      <c r="AY202" s="3"/>
      <c r="AZ202" s="3"/>
      <c r="BA202" s="3"/>
      <c r="BB202" s="3">
        <v>2</v>
      </c>
      <c r="BC202" s="3"/>
      <c r="BD202" s="3"/>
      <c r="BE202" s="3">
        <v>6</v>
      </c>
    </row>
    <row r="203" spans="1:57" ht="18" customHeight="1">
      <c r="A203" s="3" t="s">
        <v>140</v>
      </c>
      <c r="B203" s="3" t="s">
        <v>336</v>
      </c>
      <c r="C203" s="21">
        <v>1</v>
      </c>
      <c r="D203" s="3"/>
      <c r="E203" s="3"/>
      <c r="F203" s="3"/>
      <c r="G203" s="3"/>
      <c r="H203" s="3">
        <v>1</v>
      </c>
      <c r="I203" s="3">
        <v>1</v>
      </c>
      <c r="J203" s="3"/>
      <c r="K203" s="3"/>
      <c r="L203" s="3"/>
      <c r="M203" s="3">
        <v>2</v>
      </c>
      <c r="N203" s="3">
        <v>1</v>
      </c>
      <c r="O203" s="3"/>
      <c r="P203" s="3"/>
      <c r="Q203" s="3"/>
      <c r="R203" s="3"/>
      <c r="S203" s="3"/>
      <c r="T203" s="3">
        <v>3</v>
      </c>
      <c r="U203" s="3"/>
      <c r="V203" s="3"/>
      <c r="W203" s="3"/>
      <c r="X203" s="3"/>
      <c r="Y203" s="3">
        <v>1</v>
      </c>
      <c r="Z203" s="3"/>
      <c r="AA203" s="3"/>
      <c r="AB203" s="3"/>
      <c r="AC203" s="3">
        <v>3</v>
      </c>
      <c r="AD203" s="3">
        <v>1</v>
      </c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>
        <v>1</v>
      </c>
      <c r="AP203" s="3">
        <v>4</v>
      </c>
      <c r="AQ203" s="3"/>
      <c r="AR203" s="3">
        <v>1</v>
      </c>
      <c r="AS203" s="3"/>
      <c r="AT203" s="3"/>
      <c r="AU203" s="3"/>
      <c r="AV203" s="3">
        <v>2</v>
      </c>
      <c r="AW203" s="3"/>
      <c r="AX203" s="3">
        <v>1</v>
      </c>
      <c r="AY203" s="3"/>
      <c r="AZ203" s="3"/>
      <c r="BA203" s="3"/>
      <c r="BB203" s="3">
        <v>2</v>
      </c>
      <c r="BC203" s="3"/>
      <c r="BD203" s="3"/>
      <c r="BE203" s="3">
        <v>24</v>
      </c>
    </row>
    <row r="204" spans="1:57" ht="18" customHeight="1">
      <c r="A204" s="3" t="s">
        <v>140</v>
      </c>
      <c r="B204" s="3" t="s">
        <v>339</v>
      </c>
      <c r="C204" s="21">
        <v>1</v>
      </c>
      <c r="D204" s="3"/>
      <c r="E204" s="3"/>
      <c r="F204" s="3"/>
      <c r="G204" s="3"/>
      <c r="H204" s="3">
        <v>1</v>
      </c>
      <c r="I204" s="3"/>
      <c r="J204" s="3"/>
      <c r="K204" s="3"/>
      <c r="L204" s="3"/>
      <c r="M204" s="3"/>
      <c r="N204" s="3">
        <v>1</v>
      </c>
      <c r="O204" s="3"/>
      <c r="P204" s="3"/>
      <c r="Q204" s="3"/>
      <c r="R204" s="3"/>
      <c r="S204" s="3"/>
      <c r="T204" s="3">
        <v>1</v>
      </c>
      <c r="U204" s="3"/>
      <c r="V204" s="3"/>
      <c r="W204" s="3"/>
      <c r="X204" s="3"/>
      <c r="Y204" s="3"/>
      <c r="Z204" s="3"/>
      <c r="AA204" s="3"/>
      <c r="AB204" s="3"/>
      <c r="AC204" s="3">
        <v>1</v>
      </c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>
        <v>1</v>
      </c>
      <c r="AS204" s="3"/>
      <c r="AT204" s="3"/>
      <c r="AU204" s="3"/>
      <c r="AV204" s="3">
        <v>1</v>
      </c>
      <c r="AW204" s="3"/>
      <c r="AX204" s="3"/>
      <c r="AY204" s="3"/>
      <c r="AZ204" s="3"/>
      <c r="BA204" s="3"/>
      <c r="BB204" s="3">
        <v>2</v>
      </c>
      <c r="BC204" s="3"/>
      <c r="BD204" s="3"/>
      <c r="BE204" s="3">
        <v>8</v>
      </c>
    </row>
    <row r="205" spans="1:57" ht="18" customHeight="1">
      <c r="A205" s="3" t="s">
        <v>140</v>
      </c>
      <c r="B205" s="3" t="s">
        <v>342</v>
      </c>
      <c r="C205" s="21">
        <v>1</v>
      </c>
      <c r="D205" s="3"/>
      <c r="E205" s="3"/>
      <c r="F205" s="3"/>
      <c r="G205" s="3"/>
      <c r="H205" s="3">
        <v>1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>
        <v>1</v>
      </c>
      <c r="U205" s="3"/>
      <c r="V205" s="3"/>
      <c r="W205" s="3"/>
      <c r="X205" s="3"/>
      <c r="Y205" s="3"/>
      <c r="Z205" s="3"/>
      <c r="AA205" s="3"/>
      <c r="AB205" s="3"/>
      <c r="AC205" s="3">
        <v>1</v>
      </c>
      <c r="AD205" s="3">
        <v>1</v>
      </c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>
        <v>1</v>
      </c>
      <c r="AW205" s="3"/>
      <c r="AX205" s="3">
        <v>1</v>
      </c>
      <c r="AY205" s="3"/>
      <c r="AZ205" s="3"/>
      <c r="BA205" s="3"/>
      <c r="BB205" s="3">
        <v>1</v>
      </c>
      <c r="BC205" s="3"/>
      <c r="BD205" s="3"/>
      <c r="BE205" s="3">
        <v>7</v>
      </c>
    </row>
    <row r="206" spans="1:57" ht="18" customHeight="1">
      <c r="A206" s="3" t="s">
        <v>140</v>
      </c>
      <c r="B206" s="3" t="s">
        <v>343</v>
      </c>
      <c r="C206" s="21">
        <v>1</v>
      </c>
      <c r="D206" s="3"/>
      <c r="E206" s="3"/>
      <c r="F206" s="3"/>
      <c r="G206" s="3"/>
      <c r="H206" s="3">
        <v>1</v>
      </c>
      <c r="I206" s="3">
        <v>1</v>
      </c>
      <c r="J206" s="3"/>
      <c r="K206" s="3"/>
      <c r="L206" s="3"/>
      <c r="M206" s="3">
        <v>1</v>
      </c>
      <c r="N206" s="3"/>
      <c r="O206" s="3"/>
      <c r="P206" s="3"/>
      <c r="Q206" s="3"/>
      <c r="R206" s="3"/>
      <c r="S206" s="3"/>
      <c r="T206" s="3">
        <v>1</v>
      </c>
      <c r="U206" s="3"/>
      <c r="V206" s="3"/>
      <c r="W206" s="3"/>
      <c r="X206" s="3"/>
      <c r="Y206" s="3">
        <v>1</v>
      </c>
      <c r="Z206" s="3"/>
      <c r="AA206" s="3"/>
      <c r="AB206" s="3"/>
      <c r="AC206" s="3">
        <v>3</v>
      </c>
      <c r="AD206" s="3">
        <v>1</v>
      </c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>
        <v>2</v>
      </c>
      <c r="AW206" s="3"/>
      <c r="AX206" s="3">
        <v>1</v>
      </c>
      <c r="AY206" s="3"/>
      <c r="AZ206" s="3"/>
      <c r="BA206" s="3"/>
      <c r="BB206" s="3">
        <v>3</v>
      </c>
      <c r="BC206" s="3"/>
      <c r="BD206" s="3"/>
      <c r="BE206" s="3">
        <v>15</v>
      </c>
    </row>
    <row r="207" spans="1:57" ht="18" customHeight="1">
      <c r="A207" s="3" t="s">
        <v>140</v>
      </c>
      <c r="B207" s="3" t="s">
        <v>344</v>
      </c>
      <c r="C207" s="21">
        <v>1</v>
      </c>
      <c r="D207" s="3"/>
      <c r="E207" s="3"/>
      <c r="F207" s="3"/>
      <c r="G207" s="3"/>
      <c r="H207" s="3">
        <v>1</v>
      </c>
      <c r="I207" s="3"/>
      <c r="J207" s="3"/>
      <c r="K207" s="3"/>
      <c r="L207" s="3"/>
      <c r="M207" s="3"/>
      <c r="N207" s="3">
        <v>3</v>
      </c>
      <c r="O207" s="3"/>
      <c r="P207" s="3"/>
      <c r="Q207" s="3"/>
      <c r="R207" s="3"/>
      <c r="S207" s="3"/>
      <c r="T207" s="3">
        <v>2</v>
      </c>
      <c r="U207" s="3"/>
      <c r="V207" s="3"/>
      <c r="W207" s="3"/>
      <c r="X207" s="3"/>
      <c r="Y207" s="3">
        <v>1</v>
      </c>
      <c r="Z207" s="3"/>
      <c r="AA207" s="3"/>
      <c r="AB207" s="3"/>
      <c r="AC207" s="3">
        <v>2</v>
      </c>
      <c r="AD207" s="3">
        <v>1</v>
      </c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>
        <v>1</v>
      </c>
      <c r="AW207" s="3"/>
      <c r="AX207" s="3"/>
      <c r="AY207" s="3"/>
      <c r="AZ207" s="3"/>
      <c r="BA207" s="3"/>
      <c r="BB207" s="3">
        <v>2</v>
      </c>
      <c r="BC207" s="3"/>
      <c r="BD207" s="3"/>
      <c r="BE207" s="3">
        <v>13</v>
      </c>
    </row>
    <row r="208" spans="1:57" ht="18" customHeight="1">
      <c r="A208" s="3" t="s">
        <v>140</v>
      </c>
      <c r="B208" s="3" t="s">
        <v>348</v>
      </c>
      <c r="C208" s="21">
        <v>1</v>
      </c>
      <c r="D208" s="3"/>
      <c r="E208" s="3"/>
      <c r="F208" s="3"/>
      <c r="G208" s="3"/>
      <c r="H208" s="3"/>
      <c r="I208" s="3">
        <v>1</v>
      </c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>
        <v>2</v>
      </c>
      <c r="U208" s="3"/>
      <c r="V208" s="3"/>
      <c r="W208" s="3"/>
      <c r="X208" s="3"/>
      <c r="Y208" s="3"/>
      <c r="Z208" s="3"/>
      <c r="AA208" s="3"/>
      <c r="AB208" s="3"/>
      <c r="AC208" s="3">
        <v>2</v>
      </c>
      <c r="AD208" s="3">
        <v>1</v>
      </c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>
        <v>1</v>
      </c>
      <c r="AP208" s="3"/>
      <c r="AQ208" s="3"/>
      <c r="AR208" s="3">
        <v>1</v>
      </c>
      <c r="AS208" s="3"/>
      <c r="AT208" s="3"/>
      <c r="AU208" s="3"/>
      <c r="AV208" s="3">
        <v>1</v>
      </c>
      <c r="AW208" s="3"/>
      <c r="AX208" s="3">
        <v>1</v>
      </c>
      <c r="AY208" s="3"/>
      <c r="AZ208" s="3"/>
      <c r="BA208" s="3"/>
      <c r="BB208" s="3">
        <v>2</v>
      </c>
      <c r="BC208" s="3"/>
      <c r="BD208" s="3"/>
      <c r="BE208" s="3">
        <v>12</v>
      </c>
    </row>
    <row r="209" spans="1:60" ht="18" customHeight="1">
      <c r="A209" s="3" t="s">
        <v>140</v>
      </c>
      <c r="B209" s="3" t="s">
        <v>349</v>
      </c>
      <c r="C209" s="21">
        <v>1</v>
      </c>
      <c r="D209" s="3"/>
      <c r="E209" s="3"/>
      <c r="F209" s="3"/>
      <c r="G209" s="3"/>
      <c r="H209" s="3">
        <v>1</v>
      </c>
      <c r="I209" s="3"/>
      <c r="J209" s="3"/>
      <c r="K209" s="3"/>
      <c r="L209" s="3"/>
      <c r="M209" s="3"/>
      <c r="N209" s="3">
        <v>1</v>
      </c>
      <c r="O209" s="3"/>
      <c r="P209" s="3"/>
      <c r="Q209" s="3"/>
      <c r="R209" s="3"/>
      <c r="S209" s="3"/>
      <c r="T209" s="3">
        <v>1</v>
      </c>
      <c r="U209" s="3"/>
      <c r="V209" s="3"/>
      <c r="W209" s="3"/>
      <c r="X209" s="3"/>
      <c r="Y209" s="3"/>
      <c r="Z209" s="3"/>
      <c r="AA209" s="3"/>
      <c r="AB209" s="3"/>
      <c r="AC209" s="3">
        <v>1</v>
      </c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>
        <v>1</v>
      </c>
      <c r="AW209" s="3"/>
      <c r="AX209" s="3"/>
      <c r="AY209" s="3"/>
      <c r="AZ209" s="3"/>
      <c r="BA209" s="3"/>
      <c r="BB209" s="3">
        <v>1</v>
      </c>
      <c r="BC209" s="3"/>
      <c r="BD209" s="3"/>
      <c r="BE209" s="3">
        <v>6</v>
      </c>
    </row>
    <row r="210" spans="1:60" ht="18" customHeight="1">
      <c r="A210" s="3" t="s">
        <v>140</v>
      </c>
      <c r="B210" s="3" t="s">
        <v>352</v>
      </c>
      <c r="C210" s="21">
        <v>1</v>
      </c>
      <c r="D210" s="3"/>
      <c r="E210" s="3"/>
      <c r="F210" s="3"/>
      <c r="G210" s="3"/>
      <c r="H210" s="3"/>
      <c r="I210" s="3">
        <v>1</v>
      </c>
      <c r="J210" s="3"/>
      <c r="K210" s="3"/>
      <c r="L210" s="3"/>
      <c r="M210" s="3"/>
      <c r="N210" s="3">
        <v>2</v>
      </c>
      <c r="O210" s="3"/>
      <c r="P210" s="3"/>
      <c r="Q210" s="3"/>
      <c r="R210" s="3"/>
      <c r="S210" s="3"/>
      <c r="T210" s="3">
        <v>2</v>
      </c>
      <c r="U210" s="3"/>
      <c r="V210" s="3"/>
      <c r="W210" s="3"/>
      <c r="X210" s="3"/>
      <c r="Y210" s="3">
        <v>1</v>
      </c>
      <c r="Z210" s="3"/>
      <c r="AA210" s="3"/>
      <c r="AB210" s="3"/>
      <c r="AC210" s="3">
        <v>3</v>
      </c>
      <c r="AD210" s="3">
        <v>1</v>
      </c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>
        <v>1</v>
      </c>
      <c r="AW210" s="3"/>
      <c r="AX210" s="3"/>
      <c r="AY210" s="3"/>
      <c r="AZ210" s="3"/>
      <c r="BA210" s="3"/>
      <c r="BB210" s="3">
        <v>3</v>
      </c>
      <c r="BC210" s="3"/>
      <c r="BD210" s="3"/>
      <c r="BE210" s="3">
        <v>14</v>
      </c>
    </row>
    <row r="211" spans="1:60" ht="18" customHeight="1">
      <c r="A211" s="3" t="s">
        <v>140</v>
      </c>
      <c r="B211" s="3" t="s">
        <v>355</v>
      </c>
      <c r="C211" s="21">
        <v>1</v>
      </c>
      <c r="D211" s="3"/>
      <c r="E211" s="3"/>
      <c r="F211" s="3"/>
      <c r="G211" s="3"/>
      <c r="H211" s="3">
        <v>1</v>
      </c>
      <c r="I211" s="3">
        <v>1</v>
      </c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>
        <v>2</v>
      </c>
      <c r="U211" s="3"/>
      <c r="V211" s="3"/>
      <c r="W211" s="3"/>
      <c r="X211" s="3"/>
      <c r="Y211" s="3"/>
      <c r="Z211" s="3"/>
      <c r="AA211" s="3"/>
      <c r="AB211" s="3"/>
      <c r="AC211" s="3">
        <v>2</v>
      </c>
      <c r="AD211" s="3">
        <v>1</v>
      </c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>
        <v>1</v>
      </c>
      <c r="AW211" s="3"/>
      <c r="AX211" s="3">
        <v>1</v>
      </c>
      <c r="AY211" s="3"/>
      <c r="AZ211" s="3"/>
      <c r="BA211" s="3"/>
      <c r="BB211" s="3">
        <v>2</v>
      </c>
      <c r="BC211" s="3"/>
      <c r="BD211" s="3"/>
      <c r="BE211" s="3">
        <v>11</v>
      </c>
    </row>
    <row r="212" spans="1:60" ht="18" customHeight="1">
      <c r="A212" s="3" t="s">
        <v>140</v>
      </c>
      <c r="B212" s="3" t="s">
        <v>357</v>
      </c>
      <c r="C212" s="21">
        <v>1</v>
      </c>
      <c r="D212" s="3"/>
      <c r="E212" s="3"/>
      <c r="F212" s="3"/>
      <c r="G212" s="3"/>
      <c r="H212" s="3">
        <v>1</v>
      </c>
      <c r="I212" s="3">
        <v>1</v>
      </c>
      <c r="J212" s="3"/>
      <c r="K212" s="3"/>
      <c r="L212" s="3"/>
      <c r="M212" s="3"/>
      <c r="N212" s="3">
        <v>1</v>
      </c>
      <c r="O212" s="3"/>
      <c r="P212" s="3"/>
      <c r="Q212" s="3"/>
      <c r="R212" s="3"/>
      <c r="S212" s="3"/>
      <c r="T212" s="3">
        <v>2</v>
      </c>
      <c r="U212" s="3"/>
      <c r="V212" s="3"/>
      <c r="W212" s="3"/>
      <c r="X212" s="3"/>
      <c r="Y212" s="3"/>
      <c r="Z212" s="3"/>
      <c r="AA212" s="3"/>
      <c r="AB212" s="3"/>
      <c r="AC212" s="3">
        <v>2</v>
      </c>
      <c r="AD212" s="3">
        <v>1</v>
      </c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>
        <v>1</v>
      </c>
      <c r="AW212" s="3"/>
      <c r="AX212" s="3">
        <v>1</v>
      </c>
      <c r="AY212" s="3"/>
      <c r="AZ212" s="3"/>
      <c r="BA212" s="3"/>
      <c r="BB212" s="3">
        <v>3</v>
      </c>
      <c r="BC212" s="3"/>
      <c r="BD212" s="3"/>
      <c r="BE212" s="3">
        <v>13</v>
      </c>
    </row>
    <row r="213" spans="1:60" ht="18" customHeight="1">
      <c r="A213" s="3" t="s">
        <v>140</v>
      </c>
      <c r="B213" s="3" t="s">
        <v>363</v>
      </c>
      <c r="C213" s="21">
        <v>1</v>
      </c>
      <c r="D213" s="3"/>
      <c r="E213" s="3"/>
      <c r="F213" s="3"/>
      <c r="G213" s="3"/>
      <c r="H213" s="3">
        <v>1</v>
      </c>
      <c r="I213" s="3"/>
      <c r="J213" s="3"/>
      <c r="K213" s="3"/>
      <c r="L213" s="3"/>
      <c r="M213" s="3">
        <v>1</v>
      </c>
      <c r="N213" s="3"/>
      <c r="O213" s="3"/>
      <c r="P213" s="3"/>
      <c r="Q213" s="3"/>
      <c r="R213" s="3"/>
      <c r="S213" s="3"/>
      <c r="T213" s="3">
        <v>1</v>
      </c>
      <c r="U213" s="3"/>
      <c r="V213" s="3"/>
      <c r="W213" s="3"/>
      <c r="X213" s="3"/>
      <c r="Y213" s="3">
        <v>1</v>
      </c>
      <c r="Z213" s="3"/>
      <c r="AA213" s="3"/>
      <c r="AB213" s="3"/>
      <c r="AC213" s="3">
        <v>1</v>
      </c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>
        <v>1</v>
      </c>
      <c r="AW213" s="3"/>
      <c r="AX213" s="3">
        <v>1</v>
      </c>
      <c r="AY213" s="3"/>
      <c r="AZ213" s="3"/>
      <c r="BA213" s="3"/>
      <c r="BB213" s="3">
        <v>1</v>
      </c>
      <c r="BC213" s="3"/>
      <c r="BD213" s="3"/>
      <c r="BE213" s="3">
        <v>8</v>
      </c>
    </row>
    <row r="214" spans="1:60" ht="18" customHeight="1">
      <c r="A214" s="3" t="s">
        <v>140</v>
      </c>
      <c r="B214" s="3" t="s">
        <v>367</v>
      </c>
      <c r="C214" s="21">
        <v>1</v>
      </c>
      <c r="D214" s="3"/>
      <c r="E214" s="3"/>
      <c r="F214" s="3"/>
      <c r="G214" s="3"/>
      <c r="H214" s="3">
        <v>2</v>
      </c>
      <c r="I214" s="3">
        <v>1</v>
      </c>
      <c r="J214" s="3"/>
      <c r="K214" s="3"/>
      <c r="L214" s="3"/>
      <c r="M214" s="3">
        <v>2</v>
      </c>
      <c r="N214" s="3">
        <v>1</v>
      </c>
      <c r="O214" s="3"/>
      <c r="P214" s="3"/>
      <c r="Q214" s="3"/>
      <c r="R214" s="3"/>
      <c r="S214" s="3"/>
      <c r="T214" s="3">
        <v>2</v>
      </c>
      <c r="U214" s="3"/>
      <c r="V214" s="3"/>
      <c r="W214" s="3"/>
      <c r="X214" s="3"/>
      <c r="Y214" s="3">
        <v>1</v>
      </c>
      <c r="Z214" s="3"/>
      <c r="AA214" s="3"/>
      <c r="AB214" s="3"/>
      <c r="AC214" s="3">
        <v>3</v>
      </c>
      <c r="AD214" s="3">
        <v>1</v>
      </c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>
        <v>1</v>
      </c>
      <c r="AP214" s="3"/>
      <c r="AQ214" s="3"/>
      <c r="AR214" s="3"/>
      <c r="AS214" s="3"/>
      <c r="AT214" s="3"/>
      <c r="AU214" s="3"/>
      <c r="AV214" s="3">
        <v>2</v>
      </c>
      <c r="AW214" s="3"/>
      <c r="AX214" s="3">
        <v>2</v>
      </c>
      <c r="AY214" s="3"/>
      <c r="AZ214" s="3"/>
      <c r="BA214" s="3"/>
      <c r="BB214" s="3">
        <v>3</v>
      </c>
      <c r="BC214" s="3"/>
      <c r="BD214" s="3"/>
      <c r="BE214" s="3">
        <v>21</v>
      </c>
    </row>
    <row r="215" spans="1:60" ht="18" customHeight="1">
      <c r="A215" s="3" t="s">
        <v>140</v>
      </c>
      <c r="B215" s="3" t="s">
        <v>376</v>
      </c>
      <c r="C215" s="21">
        <v>1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>
        <v>1</v>
      </c>
      <c r="U215" s="3"/>
      <c r="V215" s="3"/>
      <c r="W215" s="3"/>
      <c r="X215" s="3"/>
      <c r="Y215" s="3"/>
      <c r="Z215" s="3"/>
      <c r="AA215" s="3"/>
      <c r="AB215" s="3"/>
      <c r="AC215" s="3">
        <v>1</v>
      </c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>
        <v>1</v>
      </c>
      <c r="BC215" s="3"/>
      <c r="BD215" s="3"/>
      <c r="BE215" s="3">
        <v>3</v>
      </c>
    </row>
    <row r="216" spans="1:60" ht="18" customHeight="1">
      <c r="A216" s="3" t="s">
        <v>140</v>
      </c>
      <c r="B216" s="3" t="s">
        <v>381</v>
      </c>
      <c r="C216" s="21">
        <v>1</v>
      </c>
      <c r="D216" s="3"/>
      <c r="E216" s="3"/>
      <c r="F216" s="3"/>
      <c r="G216" s="3"/>
      <c r="H216" s="3">
        <v>1</v>
      </c>
      <c r="I216" s="3">
        <v>1</v>
      </c>
      <c r="J216" s="3"/>
      <c r="K216" s="3"/>
      <c r="L216" s="3"/>
      <c r="M216" s="3"/>
      <c r="N216" s="3">
        <v>1</v>
      </c>
      <c r="O216" s="3"/>
      <c r="P216" s="3"/>
      <c r="Q216" s="3"/>
      <c r="R216" s="3"/>
      <c r="S216" s="3"/>
      <c r="T216" s="3">
        <v>2</v>
      </c>
      <c r="U216" s="3"/>
      <c r="V216" s="3"/>
      <c r="W216" s="3"/>
      <c r="X216" s="3"/>
      <c r="Y216" s="3"/>
      <c r="Z216" s="3"/>
      <c r="AA216" s="3"/>
      <c r="AB216" s="3"/>
      <c r="AC216" s="3">
        <v>2</v>
      </c>
      <c r="AD216" s="3">
        <v>1</v>
      </c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>
        <v>1</v>
      </c>
      <c r="AS216" s="3"/>
      <c r="AT216" s="3"/>
      <c r="AU216" s="3"/>
      <c r="AV216" s="3">
        <v>1</v>
      </c>
      <c r="AW216" s="3"/>
      <c r="AX216" s="3">
        <v>1</v>
      </c>
      <c r="AY216" s="3"/>
      <c r="AZ216" s="3"/>
      <c r="BA216" s="3"/>
      <c r="BB216" s="3">
        <v>2</v>
      </c>
      <c r="BC216" s="3"/>
      <c r="BD216" s="3"/>
      <c r="BE216" s="3">
        <v>13</v>
      </c>
    </row>
    <row r="217" spans="1:60" ht="18" customHeight="1">
      <c r="A217" s="3" t="s">
        <v>140</v>
      </c>
      <c r="B217" s="3" t="s">
        <v>384</v>
      </c>
      <c r="C217" s="21">
        <v>1</v>
      </c>
      <c r="D217" s="3"/>
      <c r="E217" s="3"/>
      <c r="F217" s="3"/>
      <c r="G217" s="3"/>
      <c r="H217" s="3">
        <v>1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>
        <v>1</v>
      </c>
      <c r="U217" s="3"/>
      <c r="V217" s="3"/>
      <c r="W217" s="3"/>
      <c r="X217" s="3"/>
      <c r="Y217" s="3"/>
      <c r="Z217" s="3"/>
      <c r="AA217" s="3"/>
      <c r="AB217" s="3"/>
      <c r="AC217" s="3">
        <v>1</v>
      </c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>
        <v>1</v>
      </c>
      <c r="AW217" s="3"/>
      <c r="AX217" s="3"/>
      <c r="AY217" s="3"/>
      <c r="AZ217" s="3"/>
      <c r="BA217" s="3"/>
      <c r="BB217" s="3">
        <v>1</v>
      </c>
      <c r="BC217" s="3"/>
      <c r="BD217" s="3"/>
      <c r="BE217" s="3">
        <v>5</v>
      </c>
    </row>
    <row r="218" spans="1:60" ht="18" customHeight="1">
      <c r="A218" s="3" t="s">
        <v>140</v>
      </c>
      <c r="B218" s="3" t="s">
        <v>386</v>
      </c>
      <c r="C218" s="21">
        <v>1</v>
      </c>
      <c r="D218" s="3"/>
      <c r="E218" s="3"/>
      <c r="F218" s="3"/>
      <c r="G218" s="3"/>
      <c r="H218" s="3">
        <v>2</v>
      </c>
      <c r="I218" s="3">
        <v>1</v>
      </c>
      <c r="J218" s="3"/>
      <c r="K218" s="3"/>
      <c r="L218" s="3"/>
      <c r="M218" s="3">
        <v>1</v>
      </c>
      <c r="N218" s="3">
        <v>2</v>
      </c>
      <c r="O218" s="3"/>
      <c r="P218" s="3"/>
      <c r="Q218" s="3"/>
      <c r="R218" s="3"/>
      <c r="S218" s="3"/>
      <c r="T218" s="3">
        <v>3</v>
      </c>
      <c r="U218" s="3"/>
      <c r="V218" s="3"/>
      <c r="W218" s="3"/>
      <c r="X218" s="3"/>
      <c r="Y218" s="3">
        <v>1</v>
      </c>
      <c r="Z218" s="3"/>
      <c r="AA218" s="3"/>
      <c r="AB218" s="3"/>
      <c r="AC218" s="3">
        <v>4</v>
      </c>
      <c r="AD218" s="3">
        <v>4</v>
      </c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>
        <v>1</v>
      </c>
      <c r="AP218" s="3"/>
      <c r="AQ218" s="3"/>
      <c r="AR218" s="3"/>
      <c r="AS218" s="3"/>
      <c r="AT218" s="3"/>
      <c r="AU218" s="3">
        <v>1</v>
      </c>
      <c r="AV218" s="3">
        <v>2</v>
      </c>
      <c r="AW218" s="3"/>
      <c r="AX218" s="3">
        <v>1</v>
      </c>
      <c r="AY218" s="3"/>
      <c r="AZ218" s="3"/>
      <c r="BA218" s="3"/>
      <c r="BB218" s="3">
        <v>4</v>
      </c>
      <c r="BC218" s="3"/>
      <c r="BD218" s="3"/>
      <c r="BE218" s="3">
        <v>27</v>
      </c>
    </row>
    <row r="219" spans="1:60" ht="18" customHeight="1">
      <c r="A219" s="3" t="s">
        <v>140</v>
      </c>
      <c r="B219" s="3" t="s">
        <v>388</v>
      </c>
      <c r="C219" s="21">
        <v>1</v>
      </c>
      <c r="D219" s="3"/>
      <c r="E219" s="3"/>
      <c r="F219" s="3"/>
      <c r="G219" s="3"/>
      <c r="H219" s="3">
        <v>1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>
        <v>1</v>
      </c>
      <c r="U219" s="3"/>
      <c r="V219" s="3"/>
      <c r="W219" s="3"/>
      <c r="X219" s="3"/>
      <c r="Y219" s="3"/>
      <c r="Z219" s="3"/>
      <c r="AA219" s="3"/>
      <c r="AB219" s="3"/>
      <c r="AC219" s="3">
        <v>1</v>
      </c>
      <c r="AD219" s="3">
        <v>1</v>
      </c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>
        <v>1</v>
      </c>
      <c r="AW219" s="3"/>
      <c r="AX219" s="3"/>
      <c r="AY219" s="3"/>
      <c r="AZ219" s="3"/>
      <c r="BA219" s="3"/>
      <c r="BB219" s="3">
        <v>1</v>
      </c>
      <c r="BC219" s="3"/>
      <c r="BD219" s="3"/>
      <c r="BE219" s="3">
        <v>6</v>
      </c>
    </row>
    <row r="220" spans="1:60" s="2" customFormat="1" ht="18" customHeight="1">
      <c r="A220" s="1392" t="s">
        <v>578</v>
      </c>
      <c r="B220" s="1392"/>
      <c r="C220" s="27">
        <f>SUM(C146:C219)</f>
        <v>74</v>
      </c>
      <c r="D220" s="7"/>
      <c r="E220" s="7"/>
      <c r="F220" s="7"/>
      <c r="G220" s="7"/>
      <c r="H220" s="7">
        <f>SUM(H146:H219)</f>
        <v>78</v>
      </c>
      <c r="I220" s="7">
        <f>SUM(I146:I219)</f>
        <v>40</v>
      </c>
      <c r="J220" s="7"/>
      <c r="K220" s="7"/>
      <c r="L220" s="7"/>
      <c r="M220" s="7">
        <f>SUM(M146:M219)</f>
        <v>37</v>
      </c>
      <c r="N220" s="7">
        <f>SUM(N146:N219)</f>
        <v>92</v>
      </c>
      <c r="O220" s="7"/>
      <c r="P220" s="7"/>
      <c r="Q220" s="7"/>
      <c r="R220" s="7"/>
      <c r="S220" s="7"/>
      <c r="T220" s="7">
        <f>SUM(T146:T219)</f>
        <v>142</v>
      </c>
      <c r="U220" s="7"/>
      <c r="V220" s="7"/>
      <c r="W220" s="7"/>
      <c r="X220" s="7"/>
      <c r="Y220" s="7">
        <f>SUM(Y146:Y219)</f>
        <v>33</v>
      </c>
      <c r="Z220" s="7"/>
      <c r="AA220" s="7"/>
      <c r="AB220" s="7"/>
      <c r="AC220" s="7">
        <f>SUM(AC146:AC219)</f>
        <v>169</v>
      </c>
      <c r="AD220" s="7">
        <f>SUM(AD146:AD219)</f>
        <v>115</v>
      </c>
      <c r="AE220" s="7"/>
      <c r="AF220" s="7">
        <f>SUM(AF146:AF219)</f>
        <v>1</v>
      </c>
      <c r="AG220" s="7"/>
      <c r="AH220" s="7"/>
      <c r="AI220" s="7"/>
      <c r="AJ220" s="7"/>
      <c r="AK220" s="7"/>
      <c r="AL220" s="7"/>
      <c r="AM220" s="7"/>
      <c r="AN220" s="7"/>
      <c r="AO220" s="7">
        <f>SUM(AO146:AO219)</f>
        <v>25</v>
      </c>
      <c r="AP220" s="7">
        <f>SUM(AP146:AP219)</f>
        <v>24</v>
      </c>
      <c r="AQ220" s="7"/>
      <c r="AR220" s="7">
        <f>SUM(AR146:AR219)</f>
        <v>35</v>
      </c>
      <c r="AS220" s="7"/>
      <c r="AT220" s="7"/>
      <c r="AU220" s="7">
        <f>SUM(AU146:AU219)</f>
        <v>10</v>
      </c>
      <c r="AV220" s="7">
        <f>SUM(AV146:AV219)</f>
        <v>106</v>
      </c>
      <c r="AW220" s="7"/>
      <c r="AX220" s="7">
        <f>SUM(AX146:AX219)</f>
        <v>59</v>
      </c>
      <c r="AY220" s="7"/>
      <c r="AZ220" s="7"/>
      <c r="BA220" s="7"/>
      <c r="BB220" s="7">
        <f>SUM(BB146:BB219)</f>
        <v>184</v>
      </c>
      <c r="BC220" s="7"/>
      <c r="BD220" s="7"/>
      <c r="BE220" s="7">
        <f>SUM(BE146:BE219)</f>
        <v>1150</v>
      </c>
      <c r="BF220" s="2">
        <f>SUM(ORTAOKUL!AG86)</f>
        <v>1228</v>
      </c>
      <c r="BG220" s="2">
        <f>SUM(ORTAOKUL!AG37:AG40)</f>
        <v>78</v>
      </c>
      <c r="BH220" s="2">
        <f>SUM(BF220-BG220)</f>
        <v>1150</v>
      </c>
    </row>
    <row r="221" spans="1:60" ht="18" customHeight="1">
      <c r="A221" s="3" t="s">
        <v>140</v>
      </c>
      <c r="B221" s="3" t="s">
        <v>148</v>
      </c>
      <c r="C221" s="21">
        <v>1</v>
      </c>
      <c r="D221" s="3"/>
      <c r="E221" s="3"/>
      <c r="F221" s="3"/>
      <c r="G221" s="3"/>
      <c r="H221" s="3">
        <v>2</v>
      </c>
      <c r="I221" s="3">
        <v>5</v>
      </c>
      <c r="J221" s="3">
        <v>2</v>
      </c>
      <c r="K221" s="3"/>
      <c r="L221" s="3">
        <v>1</v>
      </c>
      <c r="M221" s="3"/>
      <c r="N221" s="3"/>
      <c r="O221" s="3"/>
      <c r="P221" s="3"/>
      <c r="Q221" s="3"/>
      <c r="R221" s="3">
        <v>3</v>
      </c>
      <c r="S221" s="3">
        <v>1</v>
      </c>
      <c r="T221" s="3"/>
      <c r="U221" s="3">
        <v>1</v>
      </c>
      <c r="V221" s="3"/>
      <c r="W221" s="3">
        <v>4</v>
      </c>
      <c r="X221" s="3"/>
      <c r="Y221" s="3"/>
      <c r="Z221" s="3"/>
      <c r="AA221" s="3"/>
      <c r="AB221" s="3"/>
      <c r="AC221" s="3"/>
      <c r="AD221" s="3">
        <v>2</v>
      </c>
      <c r="AE221" s="3">
        <v>2</v>
      </c>
      <c r="AF221" s="3">
        <v>5</v>
      </c>
      <c r="AG221" s="3"/>
      <c r="AH221" s="3"/>
      <c r="AI221" s="3"/>
      <c r="AJ221" s="3">
        <v>4</v>
      </c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>
        <v>2</v>
      </c>
      <c r="AX221" s="3"/>
      <c r="AY221" s="3"/>
      <c r="AZ221" s="3"/>
      <c r="BA221" s="3">
        <v>4</v>
      </c>
      <c r="BB221" s="3"/>
      <c r="BC221" s="3"/>
      <c r="BD221" s="3"/>
      <c r="BE221" s="3">
        <v>38</v>
      </c>
    </row>
    <row r="222" spans="1:60" ht="18" customHeight="1">
      <c r="A222" s="3" t="s">
        <v>140</v>
      </c>
      <c r="B222" s="3" t="s">
        <v>149</v>
      </c>
      <c r="C222" s="21">
        <v>1</v>
      </c>
      <c r="D222" s="3"/>
      <c r="E222" s="3">
        <v>1</v>
      </c>
      <c r="F222" s="3"/>
      <c r="G222" s="3"/>
      <c r="H222" s="3">
        <v>1</v>
      </c>
      <c r="I222" s="3"/>
      <c r="J222" s="3">
        <v>2</v>
      </c>
      <c r="K222" s="3"/>
      <c r="L222" s="3">
        <v>1</v>
      </c>
      <c r="M222" s="3"/>
      <c r="N222" s="3">
        <v>1</v>
      </c>
      <c r="O222" s="3"/>
      <c r="P222" s="3"/>
      <c r="Q222" s="3"/>
      <c r="R222" s="3"/>
      <c r="S222" s="3"/>
      <c r="T222" s="3"/>
      <c r="U222" s="3">
        <v>2</v>
      </c>
      <c r="V222" s="3"/>
      <c r="W222" s="3"/>
      <c r="X222" s="3"/>
      <c r="Y222" s="3"/>
      <c r="Z222" s="3"/>
      <c r="AA222" s="3"/>
      <c r="AB222" s="3"/>
      <c r="AC222" s="3"/>
      <c r="AD222" s="3">
        <v>3</v>
      </c>
      <c r="AE222" s="3"/>
      <c r="AF222" s="3">
        <v>1</v>
      </c>
      <c r="AG222" s="3"/>
      <c r="AH222" s="3"/>
      <c r="AI222" s="3"/>
      <c r="AJ222" s="3">
        <v>4</v>
      </c>
      <c r="AK222" s="3"/>
      <c r="AL222" s="3"/>
      <c r="AM222" s="3"/>
      <c r="AN222" s="3"/>
      <c r="AO222" s="3">
        <v>1</v>
      </c>
      <c r="AP222" s="3"/>
      <c r="AQ222" s="3"/>
      <c r="AR222" s="3">
        <v>1</v>
      </c>
      <c r="AS222" s="3"/>
      <c r="AT222" s="3"/>
      <c r="AU222" s="3"/>
      <c r="AV222" s="3"/>
      <c r="AW222" s="3">
        <v>1</v>
      </c>
      <c r="AX222" s="3"/>
      <c r="AY222" s="3"/>
      <c r="AZ222" s="3"/>
      <c r="BA222" s="3">
        <v>4</v>
      </c>
      <c r="BB222" s="3"/>
      <c r="BC222" s="3"/>
      <c r="BD222" s="3"/>
      <c r="BE222" s="3">
        <v>23</v>
      </c>
    </row>
    <row r="223" spans="1:60" ht="18" customHeight="1">
      <c r="A223" s="3" t="s">
        <v>140</v>
      </c>
      <c r="B223" s="3" t="s">
        <v>152</v>
      </c>
      <c r="C223" s="21">
        <v>1</v>
      </c>
      <c r="D223" s="3"/>
      <c r="E223" s="3">
        <v>2</v>
      </c>
      <c r="F223" s="3"/>
      <c r="G223" s="3"/>
      <c r="H223" s="3">
        <v>2</v>
      </c>
      <c r="I223" s="3"/>
      <c r="J223" s="3">
        <v>1</v>
      </c>
      <c r="K223" s="3"/>
      <c r="L223" s="3">
        <v>3</v>
      </c>
      <c r="M223" s="3"/>
      <c r="N223" s="3">
        <v>1</v>
      </c>
      <c r="O223" s="3"/>
      <c r="P223" s="3"/>
      <c r="Q223" s="3"/>
      <c r="R223" s="3"/>
      <c r="S223" s="3">
        <v>2</v>
      </c>
      <c r="T223" s="3"/>
      <c r="U223" s="3">
        <v>1</v>
      </c>
      <c r="V223" s="3"/>
      <c r="W223" s="3"/>
      <c r="X223" s="3"/>
      <c r="Y223" s="3"/>
      <c r="Z223" s="3"/>
      <c r="AA223" s="3"/>
      <c r="AB223" s="3"/>
      <c r="AC223" s="3"/>
      <c r="AD223" s="3">
        <v>7</v>
      </c>
      <c r="AE223" s="3"/>
      <c r="AF223" s="3">
        <v>1</v>
      </c>
      <c r="AG223" s="3"/>
      <c r="AH223" s="3"/>
      <c r="AI223" s="3"/>
      <c r="AJ223" s="3">
        <v>5</v>
      </c>
      <c r="AK223" s="3"/>
      <c r="AL223" s="3"/>
      <c r="AM223" s="3"/>
      <c r="AN223" s="3"/>
      <c r="AO223" s="3"/>
      <c r="AP223" s="3"/>
      <c r="AQ223" s="3"/>
      <c r="AR223" s="3">
        <v>1</v>
      </c>
      <c r="AS223" s="3"/>
      <c r="AT223" s="3"/>
      <c r="AU223" s="3"/>
      <c r="AV223" s="3"/>
      <c r="AW223" s="3">
        <v>3</v>
      </c>
      <c r="AX223" s="3"/>
      <c r="AY223" s="3"/>
      <c r="AZ223" s="3"/>
      <c r="BA223" s="3">
        <v>7</v>
      </c>
      <c r="BB223" s="3"/>
      <c r="BC223" s="3"/>
      <c r="BD223" s="3"/>
      <c r="BE223" s="3">
        <v>36</v>
      </c>
    </row>
    <row r="224" spans="1:60" ht="18" customHeight="1">
      <c r="A224" s="3" t="s">
        <v>140</v>
      </c>
      <c r="B224" s="3" t="s">
        <v>159</v>
      </c>
      <c r="C224" s="21">
        <v>1</v>
      </c>
      <c r="D224" s="3"/>
      <c r="E224" s="3"/>
      <c r="F224" s="3"/>
      <c r="G224" s="3"/>
      <c r="H224" s="3">
        <v>1</v>
      </c>
      <c r="I224" s="3"/>
      <c r="J224" s="3">
        <v>1</v>
      </c>
      <c r="K224" s="3"/>
      <c r="L224" s="3">
        <v>1</v>
      </c>
      <c r="M224" s="3"/>
      <c r="N224" s="3"/>
      <c r="O224" s="3"/>
      <c r="P224" s="3"/>
      <c r="Q224" s="3"/>
      <c r="R224" s="3"/>
      <c r="S224" s="3"/>
      <c r="T224" s="3"/>
      <c r="U224" s="3">
        <v>1</v>
      </c>
      <c r="V224" s="3"/>
      <c r="W224" s="3"/>
      <c r="X224" s="3"/>
      <c r="Y224" s="3"/>
      <c r="Z224" s="3"/>
      <c r="AA224" s="3"/>
      <c r="AB224" s="3">
        <v>6</v>
      </c>
      <c r="AC224" s="3"/>
      <c r="AD224" s="3">
        <v>1</v>
      </c>
      <c r="AE224" s="3"/>
      <c r="AF224" s="3">
        <v>1</v>
      </c>
      <c r="AG224" s="3"/>
      <c r="AH224" s="3"/>
      <c r="AI224" s="3"/>
      <c r="AJ224" s="3">
        <v>2</v>
      </c>
      <c r="AK224" s="3"/>
      <c r="AL224" s="3"/>
      <c r="AM224" s="3"/>
      <c r="AN224" s="3"/>
      <c r="AO224" s="3"/>
      <c r="AP224" s="3"/>
      <c r="AQ224" s="3"/>
      <c r="AR224" s="3">
        <v>1</v>
      </c>
      <c r="AS224" s="3"/>
      <c r="AT224" s="3"/>
      <c r="AU224" s="3"/>
      <c r="AV224" s="3"/>
      <c r="AW224" s="3">
        <v>2</v>
      </c>
      <c r="AX224" s="3"/>
      <c r="AY224" s="3"/>
      <c r="AZ224" s="3"/>
      <c r="BA224" s="3">
        <v>4</v>
      </c>
      <c r="BB224" s="3"/>
      <c r="BC224" s="3"/>
      <c r="BD224" s="3"/>
      <c r="BE224" s="3">
        <v>21</v>
      </c>
    </row>
    <row r="225" spans="1:57" ht="18" customHeight="1">
      <c r="A225" s="3" t="s">
        <v>140</v>
      </c>
      <c r="B225" s="3" t="s">
        <v>161</v>
      </c>
      <c r="C225" s="21">
        <v>1</v>
      </c>
      <c r="D225" s="3"/>
      <c r="E225" s="3"/>
      <c r="F225" s="3"/>
      <c r="G225" s="3"/>
      <c r="H225" s="3">
        <v>1</v>
      </c>
      <c r="I225" s="3"/>
      <c r="J225" s="3">
        <v>1</v>
      </c>
      <c r="K225" s="3"/>
      <c r="L225" s="3">
        <v>1</v>
      </c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>
        <v>5</v>
      </c>
      <c r="Z225" s="3"/>
      <c r="AA225" s="3"/>
      <c r="AB225" s="3"/>
      <c r="AC225" s="3"/>
      <c r="AD225" s="3">
        <v>1</v>
      </c>
      <c r="AE225" s="3"/>
      <c r="AF225" s="3">
        <v>1</v>
      </c>
      <c r="AG225" s="3"/>
      <c r="AH225" s="3"/>
      <c r="AI225" s="3"/>
      <c r="AJ225" s="3">
        <v>1</v>
      </c>
      <c r="AK225" s="3"/>
      <c r="AL225" s="3"/>
      <c r="AM225" s="3"/>
      <c r="AN225" s="3"/>
      <c r="AO225" s="3">
        <v>5</v>
      </c>
      <c r="AP225" s="3"/>
      <c r="AQ225" s="3"/>
      <c r="AR225" s="3">
        <v>1</v>
      </c>
      <c r="AS225" s="3"/>
      <c r="AT225" s="3"/>
      <c r="AU225" s="3"/>
      <c r="AV225" s="3"/>
      <c r="AW225" s="3">
        <v>1</v>
      </c>
      <c r="AX225" s="3"/>
      <c r="AY225" s="3"/>
      <c r="AZ225" s="3"/>
      <c r="BA225" s="3">
        <v>2</v>
      </c>
      <c r="BB225" s="3"/>
      <c r="BC225" s="3"/>
      <c r="BD225" s="3"/>
      <c r="BE225" s="3">
        <v>20</v>
      </c>
    </row>
    <row r="226" spans="1:57" ht="18" customHeight="1">
      <c r="A226" s="3" t="s">
        <v>140</v>
      </c>
      <c r="B226" s="3" t="s">
        <v>162</v>
      </c>
      <c r="C226" s="21">
        <v>1</v>
      </c>
      <c r="D226" s="3"/>
      <c r="E226" s="3">
        <v>2</v>
      </c>
      <c r="F226" s="3"/>
      <c r="G226" s="3"/>
      <c r="H226" s="3">
        <v>2</v>
      </c>
      <c r="I226" s="3">
        <v>1</v>
      </c>
      <c r="J226" s="3">
        <v>2</v>
      </c>
      <c r="K226" s="3"/>
      <c r="L226" s="3">
        <v>2</v>
      </c>
      <c r="M226" s="3"/>
      <c r="N226" s="3">
        <v>2</v>
      </c>
      <c r="O226" s="3"/>
      <c r="P226" s="3"/>
      <c r="Q226" s="3"/>
      <c r="R226" s="3"/>
      <c r="S226" s="3">
        <v>1</v>
      </c>
      <c r="T226" s="3"/>
      <c r="U226" s="3">
        <v>2</v>
      </c>
      <c r="V226" s="3"/>
      <c r="W226" s="3"/>
      <c r="X226" s="3"/>
      <c r="Y226" s="3">
        <v>1</v>
      </c>
      <c r="Z226" s="3"/>
      <c r="AA226" s="3"/>
      <c r="AB226" s="3"/>
      <c r="AC226" s="3"/>
      <c r="AD226" s="3">
        <v>5</v>
      </c>
      <c r="AE226" s="3"/>
      <c r="AF226" s="3">
        <v>3</v>
      </c>
      <c r="AG226" s="3"/>
      <c r="AH226" s="3"/>
      <c r="AI226" s="3"/>
      <c r="AJ226" s="3">
        <v>6</v>
      </c>
      <c r="AK226" s="3"/>
      <c r="AL226" s="3"/>
      <c r="AM226" s="3"/>
      <c r="AN226" s="3"/>
      <c r="AO226" s="3">
        <v>1</v>
      </c>
      <c r="AP226" s="3"/>
      <c r="AQ226" s="3"/>
      <c r="AR226" s="3">
        <v>2</v>
      </c>
      <c r="AS226" s="3"/>
      <c r="AT226" s="3"/>
      <c r="AU226" s="3"/>
      <c r="AV226" s="3"/>
      <c r="AW226" s="3">
        <v>3</v>
      </c>
      <c r="AX226" s="3"/>
      <c r="AY226" s="3"/>
      <c r="AZ226" s="3"/>
      <c r="BA226" s="3">
        <v>5</v>
      </c>
      <c r="BB226" s="3"/>
      <c r="BC226" s="3"/>
      <c r="BD226" s="3"/>
      <c r="BE226" s="3">
        <v>40</v>
      </c>
    </row>
    <row r="227" spans="1:57" ht="18" customHeight="1">
      <c r="A227" s="3" t="s">
        <v>140</v>
      </c>
      <c r="B227" s="3" t="s">
        <v>163</v>
      </c>
      <c r="C227" s="21">
        <v>1</v>
      </c>
      <c r="D227" s="3"/>
      <c r="E227" s="3"/>
      <c r="F227" s="3">
        <v>1</v>
      </c>
      <c r="G227" s="3"/>
      <c r="H227" s="3">
        <v>1</v>
      </c>
      <c r="I227" s="3">
        <v>1</v>
      </c>
      <c r="J227" s="3">
        <v>3</v>
      </c>
      <c r="K227" s="3"/>
      <c r="L227" s="3">
        <v>5</v>
      </c>
      <c r="M227" s="3"/>
      <c r="N227" s="3"/>
      <c r="O227" s="3"/>
      <c r="P227" s="3"/>
      <c r="Q227" s="3"/>
      <c r="R227" s="3"/>
      <c r="S227" s="3">
        <v>1</v>
      </c>
      <c r="T227" s="3"/>
      <c r="U227" s="3">
        <v>2</v>
      </c>
      <c r="V227" s="3"/>
      <c r="W227" s="3"/>
      <c r="X227" s="3"/>
      <c r="Y227" s="3"/>
      <c r="Z227" s="3"/>
      <c r="AA227" s="3"/>
      <c r="AB227" s="3">
        <v>15</v>
      </c>
      <c r="AC227" s="3"/>
      <c r="AD227" s="3">
        <v>5</v>
      </c>
      <c r="AE227" s="3"/>
      <c r="AF227" s="3">
        <v>2</v>
      </c>
      <c r="AG227" s="3"/>
      <c r="AH227" s="3"/>
      <c r="AI227" s="3"/>
      <c r="AJ227" s="3">
        <v>9</v>
      </c>
      <c r="AK227" s="3"/>
      <c r="AL227" s="3"/>
      <c r="AM227" s="3"/>
      <c r="AN227" s="3"/>
      <c r="AO227" s="3">
        <v>1</v>
      </c>
      <c r="AP227" s="3"/>
      <c r="AQ227" s="3"/>
      <c r="AR227" s="3">
        <v>2</v>
      </c>
      <c r="AS227" s="3"/>
      <c r="AT227" s="3"/>
      <c r="AU227" s="3"/>
      <c r="AV227" s="3"/>
      <c r="AW227" s="3">
        <v>6</v>
      </c>
      <c r="AX227" s="3"/>
      <c r="AY227" s="3"/>
      <c r="AZ227" s="3"/>
      <c r="BA227" s="3">
        <v>9</v>
      </c>
      <c r="BB227" s="3"/>
      <c r="BC227" s="3"/>
      <c r="BD227" s="3"/>
      <c r="BE227" s="3">
        <v>63</v>
      </c>
    </row>
    <row r="228" spans="1:57" ht="18" customHeight="1">
      <c r="A228" s="3" t="s">
        <v>140</v>
      </c>
      <c r="B228" s="3" t="s">
        <v>164</v>
      </c>
      <c r="C228" s="21">
        <v>1</v>
      </c>
      <c r="D228" s="3"/>
      <c r="E228" s="3"/>
      <c r="F228" s="3"/>
      <c r="G228" s="3"/>
      <c r="H228" s="3">
        <v>6</v>
      </c>
      <c r="I228" s="3">
        <v>8</v>
      </c>
      <c r="J228" s="3">
        <v>7</v>
      </c>
      <c r="K228" s="3"/>
      <c r="L228" s="3">
        <v>3</v>
      </c>
      <c r="M228" s="3"/>
      <c r="N228" s="3">
        <v>3</v>
      </c>
      <c r="O228" s="3"/>
      <c r="P228" s="3"/>
      <c r="Q228" s="3">
        <v>13</v>
      </c>
      <c r="R228" s="3">
        <v>5</v>
      </c>
      <c r="S228" s="3">
        <v>1</v>
      </c>
      <c r="T228" s="3"/>
      <c r="U228" s="3">
        <v>5</v>
      </c>
      <c r="V228" s="3"/>
      <c r="W228" s="3"/>
      <c r="X228" s="3"/>
      <c r="Y228" s="3">
        <v>1</v>
      </c>
      <c r="Z228" s="3"/>
      <c r="AA228" s="3"/>
      <c r="AB228" s="3"/>
      <c r="AC228" s="3"/>
      <c r="AD228" s="3">
        <v>5</v>
      </c>
      <c r="AE228" s="3">
        <v>6</v>
      </c>
      <c r="AF228" s="3">
        <v>5</v>
      </c>
      <c r="AG228" s="3"/>
      <c r="AH228" s="3">
        <v>10</v>
      </c>
      <c r="AI228" s="3"/>
      <c r="AJ228" s="3">
        <v>10</v>
      </c>
      <c r="AK228" s="3">
        <v>12</v>
      </c>
      <c r="AL228" s="3">
        <v>8</v>
      </c>
      <c r="AM228" s="3">
        <v>17</v>
      </c>
      <c r="AN228" s="3"/>
      <c r="AO228" s="3"/>
      <c r="AP228" s="3"/>
      <c r="AQ228" s="3"/>
      <c r="AR228" s="3">
        <v>1</v>
      </c>
      <c r="AS228" s="3"/>
      <c r="AT228" s="3"/>
      <c r="AU228" s="3"/>
      <c r="AV228" s="3"/>
      <c r="AW228" s="3">
        <v>6</v>
      </c>
      <c r="AX228" s="3"/>
      <c r="AY228" s="3"/>
      <c r="AZ228" s="3">
        <v>5</v>
      </c>
      <c r="BA228" s="3">
        <v>14</v>
      </c>
      <c r="BB228" s="3"/>
      <c r="BC228" s="3"/>
      <c r="BD228" s="3"/>
      <c r="BE228" s="3">
        <v>151</v>
      </c>
    </row>
    <row r="229" spans="1:57" ht="18" customHeight="1">
      <c r="A229" s="3" t="s">
        <v>140</v>
      </c>
      <c r="B229" s="3" t="s">
        <v>166</v>
      </c>
      <c r="C229" s="21">
        <v>1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>
        <v>1</v>
      </c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>
        <v>4</v>
      </c>
      <c r="AQ229" s="3"/>
      <c r="AR229" s="3"/>
      <c r="AS229" s="3"/>
      <c r="AT229" s="3"/>
      <c r="AU229" s="3"/>
      <c r="AV229" s="3"/>
      <c r="AW229" s="3"/>
      <c r="AX229" s="3">
        <v>1</v>
      </c>
      <c r="AY229" s="3"/>
      <c r="AZ229" s="3"/>
      <c r="BA229" s="3"/>
      <c r="BB229" s="3"/>
      <c r="BC229" s="3"/>
      <c r="BD229" s="3"/>
      <c r="BE229" s="3">
        <v>6</v>
      </c>
    </row>
    <row r="230" spans="1:57" ht="18" customHeight="1">
      <c r="A230" s="3" t="s">
        <v>140</v>
      </c>
      <c r="B230" s="3" t="s">
        <v>167</v>
      </c>
      <c r="C230" s="21">
        <v>1</v>
      </c>
      <c r="D230" s="3"/>
      <c r="E230" s="3"/>
      <c r="F230" s="3"/>
      <c r="G230" s="3"/>
      <c r="H230" s="3">
        <v>1</v>
      </c>
      <c r="I230" s="3"/>
      <c r="J230" s="3"/>
      <c r="K230" s="3"/>
      <c r="L230" s="3"/>
      <c r="M230" s="3"/>
      <c r="N230" s="3"/>
      <c r="O230" s="3">
        <v>1</v>
      </c>
      <c r="P230" s="3"/>
      <c r="Q230" s="3"/>
      <c r="R230" s="3"/>
      <c r="S230" s="3"/>
      <c r="T230" s="3"/>
      <c r="U230" s="3"/>
      <c r="V230" s="3"/>
      <c r="W230" s="3"/>
      <c r="X230" s="3">
        <v>1</v>
      </c>
      <c r="Y230" s="3">
        <v>1</v>
      </c>
      <c r="Z230" s="3"/>
      <c r="AA230" s="3"/>
      <c r="AB230" s="3"/>
      <c r="AC230" s="3"/>
      <c r="AD230" s="3"/>
      <c r="AE230" s="3"/>
      <c r="AF230" s="3"/>
      <c r="AG230" s="3"/>
      <c r="AH230" s="3"/>
      <c r="AI230" s="3">
        <v>1</v>
      </c>
      <c r="AJ230" s="3"/>
      <c r="AK230" s="3"/>
      <c r="AL230" s="3">
        <v>1</v>
      </c>
      <c r="AM230" s="3"/>
      <c r="AN230" s="3"/>
      <c r="AO230" s="3">
        <v>1</v>
      </c>
      <c r="AP230" s="3">
        <v>6</v>
      </c>
      <c r="AQ230" s="3"/>
      <c r="AR230" s="3"/>
      <c r="AS230" s="3"/>
      <c r="AT230" s="3"/>
      <c r="AU230" s="3"/>
      <c r="AV230" s="3"/>
      <c r="AW230" s="3"/>
      <c r="AX230" s="3">
        <v>1</v>
      </c>
      <c r="AY230" s="3"/>
      <c r="AZ230" s="3"/>
      <c r="BA230" s="3"/>
      <c r="BB230" s="3"/>
      <c r="BC230" s="3"/>
      <c r="BD230" s="3"/>
      <c r="BE230" s="3">
        <v>14</v>
      </c>
    </row>
    <row r="231" spans="1:57" ht="18" customHeight="1">
      <c r="A231" s="3" t="s">
        <v>140</v>
      </c>
      <c r="B231" s="3" t="s">
        <v>171</v>
      </c>
      <c r="C231" s="21">
        <v>1</v>
      </c>
      <c r="D231" s="3"/>
      <c r="E231" s="3"/>
      <c r="F231" s="3"/>
      <c r="G231" s="3"/>
      <c r="H231" s="3">
        <v>5</v>
      </c>
      <c r="I231" s="3"/>
      <c r="J231" s="3"/>
      <c r="K231" s="3"/>
      <c r="L231" s="3">
        <v>1</v>
      </c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>
        <v>1</v>
      </c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>
        <v>1</v>
      </c>
      <c r="BB231" s="3"/>
      <c r="BC231" s="3"/>
      <c r="BD231" s="3"/>
      <c r="BE231" s="3">
        <v>8</v>
      </c>
    </row>
    <row r="232" spans="1:57" ht="18" customHeight="1">
      <c r="A232" s="3" t="s">
        <v>140</v>
      </c>
      <c r="B232" s="3" t="s">
        <v>172</v>
      </c>
      <c r="C232" s="21">
        <v>1</v>
      </c>
      <c r="D232" s="3"/>
      <c r="E232" s="3"/>
      <c r="F232" s="3"/>
      <c r="G232" s="3"/>
      <c r="H232" s="3">
        <v>1</v>
      </c>
      <c r="I232" s="3"/>
      <c r="J232" s="3">
        <v>2</v>
      </c>
      <c r="K232" s="3"/>
      <c r="L232" s="3">
        <v>1</v>
      </c>
      <c r="M232" s="3"/>
      <c r="N232" s="3">
        <v>1</v>
      </c>
      <c r="O232" s="3"/>
      <c r="P232" s="3"/>
      <c r="Q232" s="3"/>
      <c r="R232" s="3"/>
      <c r="S232" s="3">
        <v>1</v>
      </c>
      <c r="T232" s="3"/>
      <c r="U232" s="3">
        <v>2</v>
      </c>
      <c r="V232" s="3"/>
      <c r="W232" s="3"/>
      <c r="X232" s="3"/>
      <c r="Y232" s="3"/>
      <c r="Z232" s="3"/>
      <c r="AA232" s="3"/>
      <c r="AB232" s="3"/>
      <c r="AC232" s="3"/>
      <c r="AD232" s="3">
        <v>2</v>
      </c>
      <c r="AE232" s="3"/>
      <c r="AF232" s="3">
        <v>2</v>
      </c>
      <c r="AG232" s="3"/>
      <c r="AH232" s="3"/>
      <c r="AI232" s="3"/>
      <c r="AJ232" s="3">
        <v>3</v>
      </c>
      <c r="AK232" s="3"/>
      <c r="AL232" s="3"/>
      <c r="AM232" s="3"/>
      <c r="AN232" s="3"/>
      <c r="AO232" s="3"/>
      <c r="AP232" s="3"/>
      <c r="AQ232" s="3"/>
      <c r="AR232" s="3">
        <v>1</v>
      </c>
      <c r="AS232" s="3"/>
      <c r="AT232" s="3"/>
      <c r="AU232" s="3"/>
      <c r="AV232" s="3"/>
      <c r="AW232" s="3">
        <v>1</v>
      </c>
      <c r="AX232" s="3"/>
      <c r="AY232" s="3"/>
      <c r="AZ232" s="3"/>
      <c r="BA232" s="3">
        <v>3</v>
      </c>
      <c r="BB232" s="3"/>
      <c r="BC232" s="3"/>
      <c r="BD232" s="3"/>
      <c r="BE232" s="3">
        <v>20</v>
      </c>
    </row>
    <row r="233" spans="1:57" ht="18" customHeight="1">
      <c r="A233" s="3" t="s">
        <v>140</v>
      </c>
      <c r="B233" s="3" t="s">
        <v>175</v>
      </c>
      <c r="C233" s="21">
        <v>1</v>
      </c>
      <c r="D233" s="3"/>
      <c r="E233" s="3"/>
      <c r="F233" s="3"/>
      <c r="G233" s="3"/>
      <c r="H233" s="3">
        <v>1</v>
      </c>
      <c r="I233" s="3"/>
      <c r="J233" s="3"/>
      <c r="K233" s="3"/>
      <c r="L233" s="3">
        <v>1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>
        <v>1</v>
      </c>
      <c r="AX233" s="3"/>
      <c r="AY233" s="3"/>
      <c r="AZ233" s="3"/>
      <c r="BA233" s="3">
        <v>1</v>
      </c>
      <c r="BB233" s="3"/>
      <c r="BC233" s="3"/>
      <c r="BD233" s="3"/>
      <c r="BE233" s="3">
        <v>4</v>
      </c>
    </row>
    <row r="234" spans="1:57" ht="18" customHeight="1">
      <c r="A234" s="3" t="s">
        <v>140</v>
      </c>
      <c r="B234" s="3" t="s">
        <v>182</v>
      </c>
      <c r="C234" s="21">
        <v>1</v>
      </c>
      <c r="D234" s="3"/>
      <c r="E234" s="3">
        <v>2</v>
      </c>
      <c r="F234" s="3"/>
      <c r="G234" s="3"/>
      <c r="H234" s="3">
        <v>2</v>
      </c>
      <c r="I234" s="3">
        <v>1</v>
      </c>
      <c r="J234" s="3">
        <v>4</v>
      </c>
      <c r="K234" s="3"/>
      <c r="L234" s="3">
        <v>2</v>
      </c>
      <c r="M234" s="3"/>
      <c r="N234" s="3"/>
      <c r="O234" s="3"/>
      <c r="P234" s="3"/>
      <c r="Q234" s="3"/>
      <c r="R234" s="3"/>
      <c r="S234" s="3">
        <v>2</v>
      </c>
      <c r="T234" s="3"/>
      <c r="U234" s="3">
        <v>2</v>
      </c>
      <c r="V234" s="3"/>
      <c r="W234" s="3"/>
      <c r="X234" s="3"/>
      <c r="Y234" s="3"/>
      <c r="Z234" s="3"/>
      <c r="AA234" s="3"/>
      <c r="AB234" s="3"/>
      <c r="AC234" s="3"/>
      <c r="AD234" s="3">
        <v>5</v>
      </c>
      <c r="AE234" s="3"/>
      <c r="AF234" s="3">
        <v>2</v>
      </c>
      <c r="AG234" s="3"/>
      <c r="AH234" s="3"/>
      <c r="AI234" s="3"/>
      <c r="AJ234" s="3">
        <v>7</v>
      </c>
      <c r="AK234" s="3"/>
      <c r="AL234" s="3"/>
      <c r="AM234" s="3"/>
      <c r="AN234" s="3"/>
      <c r="AO234" s="3">
        <v>1</v>
      </c>
      <c r="AP234" s="3"/>
      <c r="AQ234" s="3"/>
      <c r="AR234" s="3">
        <v>1</v>
      </c>
      <c r="AS234" s="3"/>
      <c r="AT234" s="3"/>
      <c r="AU234" s="3"/>
      <c r="AV234" s="3"/>
      <c r="AW234" s="3">
        <v>4</v>
      </c>
      <c r="AX234" s="3"/>
      <c r="AY234" s="3"/>
      <c r="AZ234" s="3"/>
      <c r="BA234" s="3">
        <v>9</v>
      </c>
      <c r="BB234" s="3"/>
      <c r="BC234" s="3"/>
      <c r="BD234" s="3"/>
      <c r="BE234" s="3">
        <v>44</v>
      </c>
    </row>
    <row r="235" spans="1:57" ht="18" customHeight="1">
      <c r="A235" s="3" t="s">
        <v>140</v>
      </c>
      <c r="B235" s="3" t="s">
        <v>206</v>
      </c>
      <c r="C235" s="21">
        <v>1</v>
      </c>
      <c r="D235" s="3">
        <v>1</v>
      </c>
      <c r="E235" s="3"/>
      <c r="F235" s="3"/>
      <c r="G235" s="3"/>
      <c r="H235" s="3">
        <v>3</v>
      </c>
      <c r="I235" s="3">
        <v>2</v>
      </c>
      <c r="J235" s="3">
        <v>3</v>
      </c>
      <c r="K235" s="3">
        <v>3</v>
      </c>
      <c r="L235" s="3">
        <v>2</v>
      </c>
      <c r="M235" s="3"/>
      <c r="N235" s="3">
        <v>1</v>
      </c>
      <c r="O235" s="3"/>
      <c r="P235" s="3"/>
      <c r="Q235" s="3"/>
      <c r="R235" s="3"/>
      <c r="S235" s="3">
        <v>1</v>
      </c>
      <c r="T235" s="3"/>
      <c r="U235" s="3">
        <v>2</v>
      </c>
      <c r="V235" s="3"/>
      <c r="W235" s="3"/>
      <c r="X235" s="3"/>
      <c r="Y235" s="3"/>
      <c r="Z235" s="3"/>
      <c r="AA235" s="3"/>
      <c r="AB235" s="3"/>
      <c r="AC235" s="3"/>
      <c r="AD235" s="3">
        <v>4</v>
      </c>
      <c r="AE235" s="3"/>
      <c r="AF235" s="3">
        <v>2</v>
      </c>
      <c r="AG235" s="3"/>
      <c r="AH235" s="3"/>
      <c r="AI235" s="3"/>
      <c r="AJ235" s="3">
        <v>5</v>
      </c>
      <c r="AK235" s="3"/>
      <c r="AL235" s="3"/>
      <c r="AM235" s="3"/>
      <c r="AN235" s="3">
        <v>5</v>
      </c>
      <c r="AO235" s="3"/>
      <c r="AP235" s="3"/>
      <c r="AQ235" s="3">
        <v>2</v>
      </c>
      <c r="AR235" s="3"/>
      <c r="AS235" s="3"/>
      <c r="AT235" s="3"/>
      <c r="AU235" s="3"/>
      <c r="AV235" s="3"/>
      <c r="AW235" s="3">
        <v>5</v>
      </c>
      <c r="AX235" s="3"/>
      <c r="AY235" s="3"/>
      <c r="AZ235" s="3"/>
      <c r="BA235" s="3">
        <v>8</v>
      </c>
      <c r="BB235" s="3"/>
      <c r="BC235" s="3"/>
      <c r="BD235" s="3"/>
      <c r="BE235" s="3">
        <v>49</v>
      </c>
    </row>
    <row r="236" spans="1:57" ht="18" customHeight="1">
      <c r="A236" s="3" t="s">
        <v>140</v>
      </c>
      <c r="B236" s="3" t="s">
        <v>236</v>
      </c>
      <c r="C236" s="21">
        <v>1</v>
      </c>
      <c r="D236" s="3"/>
      <c r="E236" s="3">
        <v>2</v>
      </c>
      <c r="F236" s="3"/>
      <c r="G236" s="3"/>
      <c r="H236" s="3">
        <v>2</v>
      </c>
      <c r="I236" s="3"/>
      <c r="J236" s="3">
        <v>3</v>
      </c>
      <c r="K236" s="3"/>
      <c r="L236" s="3">
        <v>2</v>
      </c>
      <c r="M236" s="3"/>
      <c r="N236" s="3">
        <v>2</v>
      </c>
      <c r="O236" s="3"/>
      <c r="P236" s="3"/>
      <c r="Q236" s="3"/>
      <c r="R236" s="3"/>
      <c r="S236" s="3">
        <v>2</v>
      </c>
      <c r="T236" s="3"/>
      <c r="U236" s="3">
        <v>3</v>
      </c>
      <c r="V236" s="3"/>
      <c r="W236" s="3"/>
      <c r="X236" s="3"/>
      <c r="Y236" s="3"/>
      <c r="Z236" s="3"/>
      <c r="AA236" s="3"/>
      <c r="AB236" s="3"/>
      <c r="AC236" s="3"/>
      <c r="AD236" s="3">
        <v>5</v>
      </c>
      <c r="AE236" s="3"/>
      <c r="AF236" s="3">
        <v>2</v>
      </c>
      <c r="AG236" s="3"/>
      <c r="AH236" s="3"/>
      <c r="AI236" s="3"/>
      <c r="AJ236" s="3">
        <v>7</v>
      </c>
      <c r="AK236" s="3"/>
      <c r="AL236" s="3"/>
      <c r="AM236" s="3"/>
      <c r="AN236" s="3"/>
      <c r="AO236" s="3"/>
      <c r="AP236" s="3"/>
      <c r="AQ236" s="3"/>
      <c r="AR236" s="3">
        <v>2</v>
      </c>
      <c r="AS236" s="3"/>
      <c r="AT236" s="3"/>
      <c r="AU236" s="3"/>
      <c r="AV236" s="3"/>
      <c r="AW236" s="3">
        <v>2</v>
      </c>
      <c r="AX236" s="3"/>
      <c r="AY236" s="3"/>
      <c r="AZ236" s="3"/>
      <c r="BA236" s="3">
        <v>6</v>
      </c>
      <c r="BB236" s="3"/>
      <c r="BC236" s="3"/>
      <c r="BD236" s="3"/>
      <c r="BE236" s="3">
        <v>40</v>
      </c>
    </row>
    <row r="237" spans="1:57" ht="18" customHeight="1">
      <c r="A237" s="3" t="s">
        <v>140</v>
      </c>
      <c r="B237" s="3" t="s">
        <v>239</v>
      </c>
      <c r="C237" s="21">
        <v>1</v>
      </c>
      <c r="D237" s="3"/>
      <c r="E237" s="3"/>
      <c r="F237" s="3"/>
      <c r="G237" s="3"/>
      <c r="H237" s="3">
        <v>1</v>
      </c>
      <c r="I237" s="3"/>
      <c r="J237" s="3">
        <v>1</v>
      </c>
      <c r="K237" s="3"/>
      <c r="L237" s="3">
        <v>1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>
        <v>1</v>
      </c>
      <c r="Z237" s="3"/>
      <c r="AA237" s="3"/>
      <c r="AB237" s="3"/>
      <c r="AC237" s="3"/>
      <c r="AD237" s="3">
        <v>1</v>
      </c>
      <c r="AE237" s="3"/>
      <c r="AF237" s="3"/>
      <c r="AG237" s="3"/>
      <c r="AH237" s="3"/>
      <c r="AI237" s="3"/>
      <c r="AJ237" s="3">
        <v>2</v>
      </c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>
        <v>1</v>
      </c>
      <c r="AX237" s="3"/>
      <c r="AY237" s="3"/>
      <c r="AZ237" s="3"/>
      <c r="BA237" s="3">
        <v>1</v>
      </c>
      <c r="BB237" s="3"/>
      <c r="BC237" s="3"/>
      <c r="BD237" s="3"/>
      <c r="BE237" s="3">
        <v>9</v>
      </c>
    </row>
    <row r="238" spans="1:57" ht="18" customHeight="1">
      <c r="A238" s="3" t="s">
        <v>140</v>
      </c>
      <c r="B238" s="3" t="s">
        <v>241</v>
      </c>
      <c r="C238" s="21">
        <v>1</v>
      </c>
      <c r="D238" s="3"/>
      <c r="E238" s="3"/>
      <c r="F238" s="3"/>
      <c r="G238" s="3"/>
      <c r="H238" s="3">
        <v>1</v>
      </c>
      <c r="I238" s="3"/>
      <c r="J238" s="3">
        <v>1</v>
      </c>
      <c r="K238" s="3"/>
      <c r="L238" s="3">
        <v>1</v>
      </c>
      <c r="M238" s="3"/>
      <c r="N238" s="3">
        <v>1</v>
      </c>
      <c r="O238" s="3"/>
      <c r="P238" s="3"/>
      <c r="Q238" s="3"/>
      <c r="R238" s="3"/>
      <c r="S238" s="3"/>
      <c r="T238" s="3"/>
      <c r="U238" s="3">
        <v>1</v>
      </c>
      <c r="V238" s="3"/>
      <c r="W238" s="3"/>
      <c r="X238" s="3"/>
      <c r="Y238" s="3"/>
      <c r="Z238" s="3"/>
      <c r="AA238" s="3"/>
      <c r="AB238" s="3"/>
      <c r="AC238" s="3"/>
      <c r="AD238" s="3">
        <v>2</v>
      </c>
      <c r="AE238" s="3"/>
      <c r="AF238" s="3">
        <v>1</v>
      </c>
      <c r="AG238" s="3"/>
      <c r="AH238" s="3"/>
      <c r="AI238" s="3"/>
      <c r="AJ238" s="3">
        <v>2</v>
      </c>
      <c r="AK238" s="3"/>
      <c r="AL238" s="3"/>
      <c r="AM238" s="3"/>
      <c r="AN238" s="3"/>
      <c r="AO238" s="3"/>
      <c r="AP238" s="3"/>
      <c r="AQ238" s="3"/>
      <c r="AR238" s="3">
        <v>1</v>
      </c>
      <c r="AS238" s="3">
        <v>19</v>
      </c>
      <c r="AT238" s="3"/>
      <c r="AU238" s="3"/>
      <c r="AV238" s="3"/>
      <c r="AW238" s="3"/>
      <c r="AX238" s="3"/>
      <c r="AY238" s="3"/>
      <c r="AZ238" s="3"/>
      <c r="BA238" s="3">
        <v>3</v>
      </c>
      <c r="BB238" s="3"/>
      <c r="BC238" s="3"/>
      <c r="BD238" s="3"/>
      <c r="BE238" s="3">
        <v>33</v>
      </c>
    </row>
    <row r="239" spans="1:57" ht="18" customHeight="1">
      <c r="A239" s="3" t="s">
        <v>140</v>
      </c>
      <c r="B239" s="3" t="s">
        <v>244</v>
      </c>
      <c r="C239" s="21">
        <v>1</v>
      </c>
      <c r="D239" s="3"/>
      <c r="E239" s="3"/>
      <c r="F239" s="3"/>
      <c r="G239" s="3"/>
      <c r="H239" s="3"/>
      <c r="I239" s="3"/>
      <c r="J239" s="3"/>
      <c r="K239" s="3"/>
      <c r="L239" s="3">
        <v>1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>
        <v>1</v>
      </c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>
        <v>1</v>
      </c>
      <c r="AX239" s="3"/>
      <c r="AY239" s="3"/>
      <c r="AZ239" s="3"/>
      <c r="BA239" s="3">
        <v>1</v>
      </c>
      <c r="BB239" s="3"/>
      <c r="BC239" s="3"/>
      <c r="BD239" s="3"/>
      <c r="BE239" s="3">
        <v>4</v>
      </c>
    </row>
    <row r="240" spans="1:57" ht="18" customHeight="1">
      <c r="A240" s="3" t="s">
        <v>140</v>
      </c>
      <c r="B240" s="3" t="s">
        <v>251</v>
      </c>
      <c r="C240" s="21">
        <v>1</v>
      </c>
      <c r="D240" s="3"/>
      <c r="E240" s="3"/>
      <c r="F240" s="3"/>
      <c r="G240" s="3"/>
      <c r="H240" s="3">
        <v>2</v>
      </c>
      <c r="I240" s="3"/>
      <c r="J240" s="3">
        <v>2</v>
      </c>
      <c r="K240" s="3"/>
      <c r="L240" s="3">
        <v>1</v>
      </c>
      <c r="M240" s="3"/>
      <c r="N240" s="3">
        <v>1</v>
      </c>
      <c r="O240" s="3"/>
      <c r="P240" s="3"/>
      <c r="Q240" s="3"/>
      <c r="R240" s="3"/>
      <c r="S240" s="3">
        <v>1</v>
      </c>
      <c r="T240" s="3"/>
      <c r="U240" s="3">
        <v>1</v>
      </c>
      <c r="V240" s="3"/>
      <c r="W240" s="3"/>
      <c r="X240" s="3"/>
      <c r="Y240" s="3">
        <v>1</v>
      </c>
      <c r="Z240" s="3"/>
      <c r="AA240" s="3"/>
      <c r="AB240" s="3"/>
      <c r="AC240" s="3"/>
      <c r="AD240" s="3">
        <v>3</v>
      </c>
      <c r="AE240" s="3"/>
      <c r="AF240" s="3">
        <v>1</v>
      </c>
      <c r="AG240" s="3"/>
      <c r="AH240" s="3"/>
      <c r="AI240" s="3"/>
      <c r="AJ240" s="3">
        <v>4</v>
      </c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>
        <v>2</v>
      </c>
      <c r="AX240" s="3"/>
      <c r="AY240" s="3"/>
      <c r="AZ240" s="3"/>
      <c r="BA240" s="3">
        <v>6</v>
      </c>
      <c r="BB240" s="3"/>
      <c r="BC240" s="3"/>
      <c r="BD240" s="3"/>
      <c r="BE240" s="3">
        <v>25</v>
      </c>
    </row>
    <row r="241" spans="1:58" ht="18" customHeight="1">
      <c r="A241" s="3" t="s">
        <v>140</v>
      </c>
      <c r="B241" s="3" t="s">
        <v>253</v>
      </c>
      <c r="C241" s="21">
        <v>1</v>
      </c>
      <c r="D241" s="3"/>
      <c r="E241" s="3"/>
      <c r="F241" s="3"/>
      <c r="G241" s="3"/>
      <c r="H241" s="3">
        <v>1</v>
      </c>
      <c r="I241" s="3"/>
      <c r="J241" s="3">
        <v>2</v>
      </c>
      <c r="K241" s="3"/>
      <c r="L241" s="3">
        <v>3</v>
      </c>
      <c r="M241" s="3"/>
      <c r="N241" s="3"/>
      <c r="O241" s="3"/>
      <c r="P241" s="3"/>
      <c r="Q241" s="3"/>
      <c r="R241" s="3"/>
      <c r="S241" s="3">
        <v>1</v>
      </c>
      <c r="T241" s="3"/>
      <c r="U241" s="3">
        <v>2</v>
      </c>
      <c r="V241" s="3"/>
      <c r="W241" s="3"/>
      <c r="X241" s="3"/>
      <c r="Y241" s="3"/>
      <c r="Z241" s="3"/>
      <c r="AA241" s="3"/>
      <c r="AB241" s="3">
        <v>11</v>
      </c>
      <c r="AC241" s="3"/>
      <c r="AD241" s="3">
        <v>3</v>
      </c>
      <c r="AE241" s="3"/>
      <c r="AF241" s="3">
        <v>1</v>
      </c>
      <c r="AG241" s="3"/>
      <c r="AH241" s="3"/>
      <c r="AI241" s="3"/>
      <c r="AJ241" s="3">
        <v>5</v>
      </c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>
        <v>3</v>
      </c>
      <c r="AX241" s="3"/>
      <c r="AY241" s="3"/>
      <c r="AZ241" s="3"/>
      <c r="BA241" s="3">
        <v>6</v>
      </c>
      <c r="BB241" s="3"/>
      <c r="BC241" s="3"/>
      <c r="BD241" s="3"/>
      <c r="BE241" s="3">
        <v>38</v>
      </c>
    </row>
    <row r="242" spans="1:58" ht="18" customHeight="1">
      <c r="A242" s="3" t="s">
        <v>140</v>
      </c>
      <c r="B242" s="3" t="s">
        <v>287</v>
      </c>
      <c r="C242" s="21">
        <v>1</v>
      </c>
      <c r="D242" s="3"/>
      <c r="E242" s="3"/>
      <c r="F242" s="3"/>
      <c r="G242" s="3"/>
      <c r="H242" s="3">
        <v>2</v>
      </c>
      <c r="I242" s="3">
        <v>3</v>
      </c>
      <c r="J242" s="3">
        <v>3</v>
      </c>
      <c r="K242" s="3"/>
      <c r="L242" s="3">
        <v>2</v>
      </c>
      <c r="M242" s="3">
        <v>11</v>
      </c>
      <c r="N242" s="3">
        <v>2</v>
      </c>
      <c r="O242" s="3">
        <v>2</v>
      </c>
      <c r="P242" s="3"/>
      <c r="Q242" s="3"/>
      <c r="R242" s="3"/>
      <c r="S242" s="3">
        <v>1</v>
      </c>
      <c r="T242" s="3"/>
      <c r="U242" s="3">
        <v>1</v>
      </c>
      <c r="V242" s="3"/>
      <c r="W242" s="3"/>
      <c r="X242" s="3">
        <v>5</v>
      </c>
      <c r="Y242" s="3"/>
      <c r="Z242" s="3">
        <v>2</v>
      </c>
      <c r="AA242" s="3"/>
      <c r="AB242" s="3"/>
      <c r="AC242" s="3"/>
      <c r="AD242" s="3">
        <v>5</v>
      </c>
      <c r="AE242" s="3"/>
      <c r="AF242" s="3">
        <v>1</v>
      </c>
      <c r="AG242" s="3"/>
      <c r="AH242" s="3"/>
      <c r="AI242" s="3"/>
      <c r="AJ242" s="3">
        <v>5</v>
      </c>
      <c r="AK242" s="3"/>
      <c r="AL242" s="3"/>
      <c r="AM242" s="3"/>
      <c r="AN242" s="3"/>
      <c r="AO242" s="3"/>
      <c r="AP242" s="3"/>
      <c r="AQ242" s="3"/>
      <c r="AR242" s="3">
        <v>2</v>
      </c>
      <c r="AS242" s="3"/>
      <c r="AT242" s="3"/>
      <c r="AU242" s="3"/>
      <c r="AV242" s="3"/>
      <c r="AW242" s="3">
        <v>2</v>
      </c>
      <c r="AX242" s="3"/>
      <c r="AY242" s="3"/>
      <c r="AZ242" s="3"/>
      <c r="BA242" s="3">
        <v>8</v>
      </c>
      <c r="BB242" s="3"/>
      <c r="BC242" s="3"/>
      <c r="BD242" s="3">
        <v>3</v>
      </c>
      <c r="BE242" s="3">
        <v>60</v>
      </c>
    </row>
    <row r="243" spans="1:58" ht="18" customHeight="1">
      <c r="A243" s="3" t="s">
        <v>140</v>
      </c>
      <c r="B243" s="3" t="s">
        <v>293</v>
      </c>
      <c r="C243" s="21">
        <v>1</v>
      </c>
      <c r="D243" s="3"/>
      <c r="E243" s="3"/>
      <c r="F243" s="3"/>
      <c r="G243" s="3"/>
      <c r="H243" s="3">
        <v>2</v>
      </c>
      <c r="I243" s="3"/>
      <c r="J243" s="3">
        <v>4</v>
      </c>
      <c r="K243" s="3"/>
      <c r="L243" s="3">
        <v>1</v>
      </c>
      <c r="M243" s="3"/>
      <c r="N243" s="3">
        <v>2</v>
      </c>
      <c r="O243" s="3"/>
      <c r="P243" s="3"/>
      <c r="Q243" s="3"/>
      <c r="R243" s="3"/>
      <c r="S243" s="3">
        <v>1</v>
      </c>
      <c r="T243" s="3"/>
      <c r="U243" s="3">
        <v>2</v>
      </c>
      <c r="V243" s="3"/>
      <c r="W243" s="3"/>
      <c r="X243" s="3"/>
      <c r="Y243" s="3">
        <v>1</v>
      </c>
      <c r="Z243" s="3"/>
      <c r="AA243" s="3"/>
      <c r="AB243" s="3"/>
      <c r="AC243" s="3"/>
      <c r="AD243" s="3">
        <v>5</v>
      </c>
      <c r="AE243" s="3"/>
      <c r="AF243" s="3">
        <v>2</v>
      </c>
      <c r="AG243" s="3"/>
      <c r="AH243" s="3"/>
      <c r="AI243" s="3"/>
      <c r="AJ243" s="3">
        <v>6</v>
      </c>
      <c r="AK243" s="3"/>
      <c r="AL243" s="3"/>
      <c r="AM243" s="3"/>
      <c r="AN243" s="3"/>
      <c r="AO243" s="3"/>
      <c r="AP243" s="3"/>
      <c r="AQ243" s="3"/>
      <c r="AR243" s="3">
        <v>1</v>
      </c>
      <c r="AS243" s="3"/>
      <c r="AT243" s="3"/>
      <c r="AU243" s="3"/>
      <c r="AV243" s="3"/>
      <c r="AW243" s="3">
        <v>3</v>
      </c>
      <c r="AX243" s="3"/>
      <c r="AY243" s="3"/>
      <c r="AZ243" s="3"/>
      <c r="BA243" s="3">
        <v>6</v>
      </c>
      <c r="BB243" s="3"/>
      <c r="BC243" s="3"/>
      <c r="BD243" s="3"/>
      <c r="BE243" s="3">
        <v>36</v>
      </c>
    </row>
    <row r="244" spans="1:58" ht="18" customHeight="1">
      <c r="A244" s="3" t="s">
        <v>140</v>
      </c>
      <c r="B244" s="3" t="s">
        <v>329</v>
      </c>
      <c r="C244" s="21">
        <v>1</v>
      </c>
      <c r="D244" s="3"/>
      <c r="E244" s="3">
        <v>1</v>
      </c>
      <c r="F244" s="3"/>
      <c r="G244" s="3"/>
      <c r="H244" s="3">
        <v>2</v>
      </c>
      <c r="I244" s="3"/>
      <c r="J244" s="3">
        <v>2</v>
      </c>
      <c r="K244" s="3"/>
      <c r="L244" s="3">
        <v>2</v>
      </c>
      <c r="M244" s="3"/>
      <c r="N244" s="3"/>
      <c r="O244" s="3"/>
      <c r="P244" s="3"/>
      <c r="Q244" s="3"/>
      <c r="R244" s="3"/>
      <c r="S244" s="3">
        <v>1</v>
      </c>
      <c r="T244" s="3"/>
      <c r="U244" s="3">
        <v>1</v>
      </c>
      <c r="V244" s="3"/>
      <c r="W244" s="3"/>
      <c r="X244" s="3"/>
      <c r="Y244" s="3">
        <v>1</v>
      </c>
      <c r="Z244" s="3"/>
      <c r="AA244" s="3"/>
      <c r="AB244" s="3"/>
      <c r="AC244" s="3"/>
      <c r="AD244" s="3">
        <v>3</v>
      </c>
      <c r="AE244" s="3"/>
      <c r="AF244" s="3">
        <v>1</v>
      </c>
      <c r="AG244" s="3"/>
      <c r="AH244" s="3"/>
      <c r="AI244" s="3"/>
      <c r="AJ244" s="3">
        <v>3</v>
      </c>
      <c r="AK244" s="3"/>
      <c r="AL244" s="3"/>
      <c r="AM244" s="3"/>
      <c r="AN244" s="3"/>
      <c r="AO244" s="3"/>
      <c r="AP244" s="3"/>
      <c r="AQ244" s="3"/>
      <c r="AR244" s="3">
        <v>1</v>
      </c>
      <c r="AS244" s="3"/>
      <c r="AT244" s="3"/>
      <c r="AU244" s="3"/>
      <c r="AV244" s="3"/>
      <c r="AW244" s="3">
        <v>2</v>
      </c>
      <c r="AX244" s="3"/>
      <c r="AY244" s="3"/>
      <c r="AZ244" s="3"/>
      <c r="BA244" s="3">
        <v>5</v>
      </c>
      <c r="BB244" s="3"/>
      <c r="BC244" s="3"/>
      <c r="BD244" s="3"/>
      <c r="BE244" s="3">
        <v>25</v>
      </c>
    </row>
    <row r="245" spans="1:58" ht="18" customHeight="1">
      <c r="A245" s="3" t="s">
        <v>140</v>
      </c>
      <c r="B245" s="3" t="s">
        <v>333</v>
      </c>
      <c r="C245" s="21">
        <v>1</v>
      </c>
      <c r="D245" s="3"/>
      <c r="E245" s="3"/>
      <c r="F245" s="3"/>
      <c r="G245" s="3"/>
      <c r="H245" s="3">
        <v>1</v>
      </c>
      <c r="I245" s="3">
        <v>1</v>
      </c>
      <c r="J245" s="3"/>
      <c r="K245" s="3"/>
      <c r="L245" s="3">
        <v>1</v>
      </c>
      <c r="M245" s="3"/>
      <c r="N245" s="3"/>
      <c r="O245" s="3"/>
      <c r="P245" s="3"/>
      <c r="Q245" s="3"/>
      <c r="R245" s="3"/>
      <c r="S245" s="3">
        <v>1</v>
      </c>
      <c r="T245" s="3"/>
      <c r="U245" s="3">
        <v>1</v>
      </c>
      <c r="V245" s="3"/>
      <c r="W245" s="3"/>
      <c r="X245" s="3"/>
      <c r="Y245" s="3"/>
      <c r="Z245" s="3"/>
      <c r="AA245" s="3"/>
      <c r="AB245" s="3"/>
      <c r="AC245" s="3"/>
      <c r="AD245" s="3">
        <v>1</v>
      </c>
      <c r="AE245" s="3"/>
      <c r="AF245" s="3">
        <v>1</v>
      </c>
      <c r="AG245" s="3"/>
      <c r="AH245" s="3"/>
      <c r="AI245" s="3"/>
      <c r="AJ245" s="3">
        <v>1</v>
      </c>
      <c r="AK245" s="3"/>
      <c r="AL245" s="3"/>
      <c r="AM245" s="3"/>
      <c r="AN245" s="3"/>
      <c r="AO245" s="3"/>
      <c r="AP245" s="3"/>
      <c r="AQ245" s="3"/>
      <c r="AR245" s="3">
        <v>1</v>
      </c>
      <c r="AS245" s="3"/>
      <c r="AT245" s="3"/>
      <c r="AU245" s="3"/>
      <c r="AV245" s="3"/>
      <c r="AW245" s="3">
        <v>2</v>
      </c>
      <c r="AX245" s="3"/>
      <c r="AY245" s="3"/>
      <c r="AZ245" s="3"/>
      <c r="BA245" s="3">
        <v>3</v>
      </c>
      <c r="BB245" s="3"/>
      <c r="BC245" s="3"/>
      <c r="BD245" s="3"/>
      <c r="BE245" s="3">
        <v>14</v>
      </c>
    </row>
    <row r="246" spans="1:58" ht="18" customHeight="1">
      <c r="A246" s="3" t="s">
        <v>140</v>
      </c>
      <c r="B246" s="3" t="s">
        <v>340</v>
      </c>
      <c r="C246" s="21">
        <v>1</v>
      </c>
      <c r="D246" s="3"/>
      <c r="E246" s="3">
        <v>1</v>
      </c>
      <c r="F246" s="3"/>
      <c r="G246" s="3"/>
      <c r="H246" s="3">
        <v>1</v>
      </c>
      <c r="I246" s="3"/>
      <c r="J246" s="3">
        <v>2</v>
      </c>
      <c r="K246" s="3"/>
      <c r="L246" s="3">
        <v>2</v>
      </c>
      <c r="M246" s="3">
        <v>1</v>
      </c>
      <c r="N246" s="3">
        <v>1</v>
      </c>
      <c r="O246" s="3"/>
      <c r="P246" s="3"/>
      <c r="Q246" s="3"/>
      <c r="R246" s="3"/>
      <c r="S246" s="3">
        <v>1</v>
      </c>
      <c r="T246" s="3"/>
      <c r="U246" s="3">
        <v>1</v>
      </c>
      <c r="V246" s="3"/>
      <c r="W246" s="3"/>
      <c r="X246" s="3"/>
      <c r="Y246" s="3">
        <v>1</v>
      </c>
      <c r="Z246" s="3"/>
      <c r="AA246" s="3"/>
      <c r="AB246" s="3"/>
      <c r="AC246" s="3"/>
      <c r="AD246" s="3">
        <v>3</v>
      </c>
      <c r="AE246" s="3"/>
      <c r="AF246" s="3">
        <v>1</v>
      </c>
      <c r="AG246" s="3"/>
      <c r="AH246" s="3"/>
      <c r="AI246" s="3"/>
      <c r="AJ246" s="3">
        <v>4</v>
      </c>
      <c r="AK246" s="3"/>
      <c r="AL246" s="3"/>
      <c r="AM246" s="3"/>
      <c r="AN246" s="3"/>
      <c r="AO246" s="3"/>
      <c r="AP246" s="3"/>
      <c r="AQ246" s="3"/>
      <c r="AR246" s="3">
        <v>1</v>
      </c>
      <c r="AS246" s="3"/>
      <c r="AT246" s="3"/>
      <c r="AU246" s="3"/>
      <c r="AV246" s="3"/>
      <c r="AW246" s="3">
        <v>2</v>
      </c>
      <c r="AX246" s="3"/>
      <c r="AY246" s="3"/>
      <c r="AZ246" s="3"/>
      <c r="BA246" s="3">
        <v>5</v>
      </c>
      <c r="BB246" s="3"/>
      <c r="BC246" s="3"/>
      <c r="BD246" s="3"/>
      <c r="BE246" s="3">
        <v>27</v>
      </c>
    </row>
    <row r="247" spans="1:58" ht="18" customHeight="1">
      <c r="A247" s="3" t="s">
        <v>140</v>
      </c>
      <c r="B247" s="3" t="s">
        <v>346</v>
      </c>
      <c r="C247" s="21">
        <v>1</v>
      </c>
      <c r="D247" s="3"/>
      <c r="E247" s="3"/>
      <c r="F247" s="3"/>
      <c r="G247" s="3"/>
      <c r="H247" s="3">
        <v>1</v>
      </c>
      <c r="I247" s="3"/>
      <c r="J247" s="3">
        <v>1</v>
      </c>
      <c r="K247" s="3"/>
      <c r="L247" s="3"/>
      <c r="M247" s="3"/>
      <c r="N247" s="3">
        <v>1</v>
      </c>
      <c r="O247" s="3"/>
      <c r="P247" s="3"/>
      <c r="Q247" s="3"/>
      <c r="R247" s="3"/>
      <c r="S247" s="3">
        <v>1</v>
      </c>
      <c r="T247" s="3"/>
      <c r="U247" s="3"/>
      <c r="V247" s="3"/>
      <c r="W247" s="3"/>
      <c r="X247" s="3"/>
      <c r="Y247" s="3">
        <v>1</v>
      </c>
      <c r="Z247" s="3"/>
      <c r="AA247" s="3"/>
      <c r="AB247" s="3"/>
      <c r="AC247" s="3"/>
      <c r="AD247" s="3">
        <v>1</v>
      </c>
      <c r="AE247" s="3"/>
      <c r="AF247" s="3"/>
      <c r="AG247" s="3"/>
      <c r="AH247" s="3"/>
      <c r="AI247" s="3"/>
      <c r="AJ247" s="3">
        <v>2</v>
      </c>
      <c r="AK247" s="3"/>
      <c r="AL247" s="3"/>
      <c r="AM247" s="3"/>
      <c r="AN247" s="3"/>
      <c r="AO247" s="3"/>
      <c r="AP247" s="3"/>
      <c r="AQ247" s="3"/>
      <c r="AR247" s="3">
        <v>1</v>
      </c>
      <c r="AS247" s="3"/>
      <c r="AT247" s="3"/>
      <c r="AU247" s="3"/>
      <c r="AV247" s="3"/>
      <c r="AW247" s="3">
        <v>1</v>
      </c>
      <c r="AX247" s="3"/>
      <c r="AY247" s="3"/>
      <c r="AZ247" s="3"/>
      <c r="BA247" s="3">
        <v>2</v>
      </c>
      <c r="BB247" s="3"/>
      <c r="BC247" s="3"/>
      <c r="BD247" s="3"/>
      <c r="BE247" s="3">
        <v>12</v>
      </c>
    </row>
    <row r="248" spans="1:58" ht="18" customHeight="1">
      <c r="A248" s="3" t="s">
        <v>140</v>
      </c>
      <c r="B248" s="3" t="s">
        <v>351</v>
      </c>
      <c r="C248" s="21">
        <v>1</v>
      </c>
      <c r="D248" s="3"/>
      <c r="E248" s="3"/>
      <c r="F248" s="3"/>
      <c r="G248" s="3"/>
      <c r="H248" s="3"/>
      <c r="I248" s="3"/>
      <c r="J248" s="3">
        <v>1</v>
      </c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>
        <v>1</v>
      </c>
      <c r="AC248" s="3"/>
      <c r="AD248" s="3">
        <v>1</v>
      </c>
      <c r="AE248" s="3"/>
      <c r="AF248" s="3">
        <v>1</v>
      </c>
      <c r="AG248" s="3"/>
      <c r="AH248" s="3"/>
      <c r="AI248" s="3"/>
      <c r="AJ248" s="3">
        <v>1</v>
      </c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>
        <v>1</v>
      </c>
      <c r="AX248" s="3"/>
      <c r="AY248" s="3"/>
      <c r="AZ248" s="3"/>
      <c r="BA248" s="3">
        <v>1</v>
      </c>
      <c r="BB248" s="3"/>
      <c r="BC248" s="3"/>
      <c r="BD248" s="3"/>
      <c r="BE248" s="3">
        <v>7</v>
      </c>
    </row>
    <row r="249" spans="1:58" ht="18" customHeight="1">
      <c r="A249" s="3" t="s">
        <v>140</v>
      </c>
      <c r="B249" s="3" t="s">
        <v>353</v>
      </c>
      <c r="C249" s="21">
        <v>1</v>
      </c>
      <c r="D249" s="3"/>
      <c r="E249" s="3"/>
      <c r="F249" s="3"/>
      <c r="G249" s="3"/>
      <c r="H249" s="3">
        <v>2</v>
      </c>
      <c r="I249" s="3"/>
      <c r="J249" s="3">
        <v>1</v>
      </c>
      <c r="K249" s="3"/>
      <c r="L249" s="3">
        <v>2</v>
      </c>
      <c r="M249" s="3"/>
      <c r="N249" s="3"/>
      <c r="O249" s="3"/>
      <c r="P249" s="3"/>
      <c r="Q249" s="3"/>
      <c r="R249" s="3"/>
      <c r="S249" s="3">
        <v>1</v>
      </c>
      <c r="T249" s="3"/>
      <c r="U249" s="3"/>
      <c r="V249" s="3"/>
      <c r="W249" s="3"/>
      <c r="X249" s="3"/>
      <c r="Y249" s="3"/>
      <c r="Z249" s="3"/>
      <c r="AA249" s="3">
        <v>1</v>
      </c>
      <c r="AB249" s="3"/>
      <c r="AC249" s="3"/>
      <c r="AD249" s="3"/>
      <c r="AE249" s="3"/>
      <c r="AF249" s="3"/>
      <c r="AG249" s="3"/>
      <c r="AH249" s="3"/>
      <c r="AI249" s="3"/>
      <c r="AJ249" s="3">
        <v>1</v>
      </c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>
        <v>1</v>
      </c>
      <c r="AX249" s="3"/>
      <c r="AY249" s="3"/>
      <c r="AZ249" s="3"/>
      <c r="BA249" s="3"/>
      <c r="BB249" s="3"/>
      <c r="BC249" s="3"/>
      <c r="BD249" s="3"/>
      <c r="BE249" s="3">
        <v>9</v>
      </c>
    </row>
    <row r="250" spans="1:58" ht="18" customHeight="1">
      <c r="A250" s="3" t="s">
        <v>140</v>
      </c>
      <c r="B250" s="3" t="s">
        <v>358</v>
      </c>
      <c r="C250" s="21">
        <v>1</v>
      </c>
      <c r="D250" s="3"/>
      <c r="E250" s="3">
        <v>1</v>
      </c>
      <c r="F250" s="3"/>
      <c r="G250" s="3"/>
      <c r="H250" s="3">
        <v>1</v>
      </c>
      <c r="I250" s="3"/>
      <c r="J250" s="3">
        <v>1</v>
      </c>
      <c r="K250" s="3"/>
      <c r="L250" s="3">
        <v>1</v>
      </c>
      <c r="M250" s="3">
        <v>1</v>
      </c>
      <c r="N250" s="3"/>
      <c r="O250" s="3"/>
      <c r="P250" s="3"/>
      <c r="Q250" s="3"/>
      <c r="R250" s="3"/>
      <c r="S250" s="3">
        <v>1</v>
      </c>
      <c r="T250" s="3"/>
      <c r="U250" s="3">
        <v>1</v>
      </c>
      <c r="V250" s="3">
        <v>1</v>
      </c>
      <c r="W250" s="3"/>
      <c r="X250" s="3"/>
      <c r="Y250" s="3"/>
      <c r="Z250" s="3"/>
      <c r="AA250" s="3"/>
      <c r="AB250" s="3"/>
      <c r="AC250" s="3"/>
      <c r="AD250" s="3">
        <v>4</v>
      </c>
      <c r="AE250" s="3"/>
      <c r="AF250" s="3">
        <v>1</v>
      </c>
      <c r="AG250" s="3">
        <v>5</v>
      </c>
      <c r="AH250" s="3"/>
      <c r="AI250" s="3"/>
      <c r="AJ250" s="3">
        <v>3</v>
      </c>
      <c r="AK250" s="3"/>
      <c r="AL250" s="3"/>
      <c r="AM250" s="3"/>
      <c r="AN250" s="3"/>
      <c r="AO250" s="3"/>
      <c r="AP250" s="3"/>
      <c r="AQ250" s="3"/>
      <c r="AR250" s="3">
        <v>1</v>
      </c>
      <c r="AS250" s="3"/>
      <c r="AT250" s="3"/>
      <c r="AU250" s="3"/>
      <c r="AV250" s="3"/>
      <c r="AW250" s="3">
        <v>1</v>
      </c>
      <c r="AX250" s="3"/>
      <c r="AY250" s="3"/>
      <c r="AZ250" s="3"/>
      <c r="BA250" s="3">
        <v>3</v>
      </c>
      <c r="BB250" s="3"/>
      <c r="BC250" s="3"/>
      <c r="BD250" s="3">
        <v>4</v>
      </c>
      <c r="BE250" s="3">
        <v>30</v>
      </c>
    </row>
    <row r="251" spans="1:58" ht="18" customHeight="1">
      <c r="A251" s="3" t="s">
        <v>140</v>
      </c>
      <c r="B251" s="3" t="s">
        <v>370</v>
      </c>
      <c r="C251" s="21">
        <v>1</v>
      </c>
      <c r="D251" s="3"/>
      <c r="E251" s="3"/>
      <c r="F251" s="3"/>
      <c r="G251" s="3"/>
      <c r="H251" s="3">
        <v>1</v>
      </c>
      <c r="I251" s="3"/>
      <c r="J251" s="3">
        <v>1</v>
      </c>
      <c r="K251" s="3"/>
      <c r="L251" s="3">
        <v>1</v>
      </c>
      <c r="M251" s="3"/>
      <c r="N251" s="3"/>
      <c r="O251" s="3"/>
      <c r="P251" s="3"/>
      <c r="Q251" s="3"/>
      <c r="R251" s="3"/>
      <c r="S251" s="3"/>
      <c r="T251" s="3"/>
      <c r="U251" s="3">
        <v>1</v>
      </c>
      <c r="V251" s="3"/>
      <c r="W251" s="3"/>
      <c r="X251" s="3"/>
      <c r="Y251" s="3"/>
      <c r="Z251" s="3"/>
      <c r="AA251" s="3"/>
      <c r="AB251" s="3"/>
      <c r="AC251" s="3"/>
      <c r="AD251" s="3">
        <v>1</v>
      </c>
      <c r="AE251" s="3"/>
      <c r="AF251" s="3"/>
      <c r="AG251" s="3"/>
      <c r="AH251" s="3"/>
      <c r="AI251" s="3"/>
      <c r="AJ251" s="3">
        <v>1</v>
      </c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>
        <v>1</v>
      </c>
      <c r="AX251" s="3"/>
      <c r="AY251" s="3"/>
      <c r="AZ251" s="3"/>
      <c r="BA251" s="3">
        <v>1</v>
      </c>
      <c r="BB251" s="3"/>
      <c r="BC251" s="3"/>
      <c r="BD251" s="3"/>
      <c r="BE251" s="3">
        <v>8</v>
      </c>
    </row>
    <row r="252" spans="1:58" ht="18" customHeight="1">
      <c r="A252" s="3" t="s">
        <v>140</v>
      </c>
      <c r="B252" s="3" t="s">
        <v>379</v>
      </c>
      <c r="C252" s="21">
        <v>1</v>
      </c>
      <c r="D252" s="3"/>
      <c r="E252" s="3"/>
      <c r="F252" s="3"/>
      <c r="G252" s="3"/>
      <c r="H252" s="3">
        <v>1</v>
      </c>
      <c r="I252" s="3"/>
      <c r="J252" s="3">
        <v>1</v>
      </c>
      <c r="K252" s="3"/>
      <c r="L252" s="3">
        <v>1</v>
      </c>
      <c r="M252" s="3"/>
      <c r="N252" s="3"/>
      <c r="O252" s="3"/>
      <c r="P252" s="3"/>
      <c r="Q252" s="3"/>
      <c r="R252" s="3"/>
      <c r="S252" s="3">
        <v>1</v>
      </c>
      <c r="T252" s="3"/>
      <c r="U252" s="3">
        <v>1</v>
      </c>
      <c r="V252" s="3"/>
      <c r="W252" s="3"/>
      <c r="X252" s="3"/>
      <c r="Y252" s="3"/>
      <c r="Z252" s="3"/>
      <c r="AA252" s="3"/>
      <c r="AB252" s="3"/>
      <c r="AC252" s="3"/>
      <c r="AD252" s="3">
        <v>1</v>
      </c>
      <c r="AE252" s="3"/>
      <c r="AF252" s="3">
        <v>1</v>
      </c>
      <c r="AG252" s="3"/>
      <c r="AH252" s="3"/>
      <c r="AI252" s="3"/>
      <c r="AJ252" s="3">
        <v>2</v>
      </c>
      <c r="AK252" s="3"/>
      <c r="AL252" s="3"/>
      <c r="AM252" s="3"/>
      <c r="AN252" s="3"/>
      <c r="AO252" s="3"/>
      <c r="AP252" s="3"/>
      <c r="AQ252" s="3"/>
      <c r="AR252" s="3">
        <v>1</v>
      </c>
      <c r="AS252" s="3"/>
      <c r="AT252" s="3"/>
      <c r="AU252" s="3"/>
      <c r="AV252" s="3"/>
      <c r="AW252" s="3">
        <v>1</v>
      </c>
      <c r="AX252" s="3"/>
      <c r="AY252" s="3"/>
      <c r="AZ252" s="3"/>
      <c r="BA252" s="3">
        <v>2</v>
      </c>
      <c r="BB252" s="3"/>
      <c r="BC252" s="3"/>
      <c r="BD252" s="3"/>
      <c r="BE252" s="3">
        <v>13</v>
      </c>
    </row>
    <row r="253" spans="1:58" ht="18" customHeight="1">
      <c r="A253" s="3" t="s">
        <v>140</v>
      </c>
      <c r="B253" s="3" t="s">
        <v>382</v>
      </c>
      <c r="C253" s="21">
        <v>1</v>
      </c>
      <c r="D253" s="3"/>
      <c r="E253" s="3"/>
      <c r="F253" s="3"/>
      <c r="G253" s="3"/>
      <c r="H253" s="3"/>
      <c r="I253" s="3"/>
      <c r="J253" s="3"/>
      <c r="K253" s="3"/>
      <c r="L253" s="3">
        <v>1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>
        <v>1</v>
      </c>
      <c r="AG253" s="3"/>
      <c r="AH253" s="3"/>
      <c r="AI253" s="3"/>
      <c r="AJ253" s="3">
        <v>1</v>
      </c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>
        <v>1</v>
      </c>
      <c r="AX253" s="3"/>
      <c r="AY253" s="3"/>
      <c r="AZ253" s="3"/>
      <c r="BA253" s="3">
        <v>1</v>
      </c>
      <c r="BB253" s="3"/>
      <c r="BC253" s="3"/>
      <c r="BD253" s="3"/>
      <c r="BE253" s="3">
        <v>5</v>
      </c>
    </row>
    <row r="254" spans="1:58" ht="18" customHeight="1">
      <c r="A254" s="3" t="s">
        <v>140</v>
      </c>
      <c r="B254" s="3" t="s">
        <v>385</v>
      </c>
      <c r="C254" s="21">
        <v>1</v>
      </c>
      <c r="D254" s="3"/>
      <c r="E254" s="3">
        <v>1</v>
      </c>
      <c r="F254" s="3"/>
      <c r="G254" s="3"/>
      <c r="H254" s="3">
        <v>2</v>
      </c>
      <c r="I254" s="3">
        <v>1</v>
      </c>
      <c r="J254" s="3">
        <v>2</v>
      </c>
      <c r="K254" s="3"/>
      <c r="L254" s="3">
        <v>2</v>
      </c>
      <c r="M254" s="3"/>
      <c r="N254" s="3">
        <v>1</v>
      </c>
      <c r="O254" s="3"/>
      <c r="P254" s="3"/>
      <c r="Q254" s="3"/>
      <c r="R254" s="3"/>
      <c r="S254" s="3">
        <v>1</v>
      </c>
      <c r="T254" s="3"/>
      <c r="U254" s="3">
        <v>2</v>
      </c>
      <c r="V254" s="3"/>
      <c r="W254" s="3"/>
      <c r="X254" s="3"/>
      <c r="Y254" s="3"/>
      <c r="Z254" s="3"/>
      <c r="AA254" s="3"/>
      <c r="AB254" s="3"/>
      <c r="AC254" s="3"/>
      <c r="AD254" s="3">
        <v>4</v>
      </c>
      <c r="AE254" s="3"/>
      <c r="AF254" s="3">
        <v>1</v>
      </c>
      <c r="AG254" s="3"/>
      <c r="AH254" s="3"/>
      <c r="AI254" s="3"/>
      <c r="AJ254" s="3">
        <v>5</v>
      </c>
      <c r="AK254" s="3"/>
      <c r="AL254" s="3"/>
      <c r="AM254" s="3"/>
      <c r="AN254" s="3"/>
      <c r="AO254" s="3">
        <v>1</v>
      </c>
      <c r="AP254" s="3"/>
      <c r="AQ254" s="3"/>
      <c r="AR254" s="3">
        <v>2</v>
      </c>
      <c r="AS254" s="3"/>
      <c r="AT254" s="3"/>
      <c r="AU254" s="3"/>
      <c r="AV254" s="3"/>
      <c r="AW254" s="3">
        <v>3</v>
      </c>
      <c r="AX254" s="3"/>
      <c r="AY254" s="3"/>
      <c r="AZ254" s="3"/>
      <c r="BA254" s="3">
        <v>6</v>
      </c>
      <c r="BB254" s="3"/>
      <c r="BC254" s="3"/>
      <c r="BD254" s="3"/>
      <c r="BE254" s="3">
        <v>34</v>
      </c>
    </row>
    <row r="255" spans="1:58" ht="18" customHeight="1">
      <c r="A255" s="1392" t="s">
        <v>579</v>
      </c>
      <c r="B255" s="1392"/>
      <c r="C255" s="27">
        <f>SUM(C221:C254)</f>
        <v>34</v>
      </c>
      <c r="D255" s="7">
        <f t="shared" ref="D255:BE255" si="1">SUM(D221:D254)</f>
        <v>1</v>
      </c>
      <c r="E255" s="7">
        <f t="shared" si="1"/>
        <v>13</v>
      </c>
      <c r="F255" s="7">
        <f t="shared" si="1"/>
        <v>1</v>
      </c>
      <c r="G255" s="7"/>
      <c r="H255" s="7">
        <f t="shared" si="1"/>
        <v>52</v>
      </c>
      <c r="I255" s="7">
        <f t="shared" si="1"/>
        <v>23</v>
      </c>
      <c r="J255" s="7">
        <f t="shared" si="1"/>
        <v>56</v>
      </c>
      <c r="K255" s="7">
        <f t="shared" si="1"/>
        <v>3</v>
      </c>
      <c r="L255" s="7">
        <f t="shared" si="1"/>
        <v>49</v>
      </c>
      <c r="M255" s="7">
        <f t="shared" si="1"/>
        <v>13</v>
      </c>
      <c r="N255" s="7">
        <f t="shared" si="1"/>
        <v>20</v>
      </c>
      <c r="O255" s="7">
        <f t="shared" si="1"/>
        <v>4</v>
      </c>
      <c r="P255" s="7"/>
      <c r="Q255" s="7">
        <f t="shared" si="1"/>
        <v>13</v>
      </c>
      <c r="R255" s="7">
        <f t="shared" si="1"/>
        <v>8</v>
      </c>
      <c r="S255" s="7">
        <f t="shared" si="1"/>
        <v>24</v>
      </c>
      <c r="T255" s="7"/>
      <c r="U255" s="7">
        <f t="shared" si="1"/>
        <v>38</v>
      </c>
      <c r="V255" s="7">
        <f t="shared" si="1"/>
        <v>1</v>
      </c>
      <c r="W255" s="7">
        <f t="shared" si="1"/>
        <v>4</v>
      </c>
      <c r="X255" s="7">
        <f t="shared" si="1"/>
        <v>6</v>
      </c>
      <c r="Y255" s="7">
        <f t="shared" si="1"/>
        <v>14</v>
      </c>
      <c r="Z255" s="7">
        <f t="shared" si="1"/>
        <v>2</v>
      </c>
      <c r="AA255" s="7">
        <f t="shared" si="1"/>
        <v>1</v>
      </c>
      <c r="AB255" s="7">
        <f t="shared" si="1"/>
        <v>33</v>
      </c>
      <c r="AC255" s="7"/>
      <c r="AD255" s="7">
        <f t="shared" si="1"/>
        <v>83</v>
      </c>
      <c r="AE255" s="7">
        <f t="shared" si="1"/>
        <v>8</v>
      </c>
      <c r="AF255" s="7">
        <f t="shared" si="1"/>
        <v>41</v>
      </c>
      <c r="AG255" s="7">
        <f t="shared" si="1"/>
        <v>5</v>
      </c>
      <c r="AH255" s="7">
        <f t="shared" si="1"/>
        <v>10</v>
      </c>
      <c r="AI255" s="7">
        <f t="shared" si="1"/>
        <v>1</v>
      </c>
      <c r="AJ255" s="7">
        <f t="shared" si="1"/>
        <v>113</v>
      </c>
      <c r="AK255" s="7">
        <f t="shared" si="1"/>
        <v>12</v>
      </c>
      <c r="AL255" s="7">
        <f t="shared" si="1"/>
        <v>9</v>
      </c>
      <c r="AM255" s="7">
        <f t="shared" si="1"/>
        <v>17</v>
      </c>
      <c r="AN255" s="7">
        <f t="shared" si="1"/>
        <v>5</v>
      </c>
      <c r="AO255" s="7">
        <f t="shared" si="1"/>
        <v>11</v>
      </c>
      <c r="AP255" s="7">
        <f t="shared" si="1"/>
        <v>10</v>
      </c>
      <c r="AQ255" s="7">
        <f t="shared" si="1"/>
        <v>2</v>
      </c>
      <c r="AR255" s="7">
        <f t="shared" si="1"/>
        <v>25</v>
      </c>
      <c r="AS255" s="7">
        <f t="shared" si="1"/>
        <v>19</v>
      </c>
      <c r="AT255" s="7"/>
      <c r="AU255" s="7"/>
      <c r="AV255" s="7"/>
      <c r="AW255" s="7">
        <f t="shared" si="1"/>
        <v>65</v>
      </c>
      <c r="AX255" s="7">
        <f t="shared" si="1"/>
        <v>2</v>
      </c>
      <c r="AY255" s="7"/>
      <c r="AZ255" s="7">
        <f t="shared" si="1"/>
        <v>5</v>
      </c>
      <c r="BA255" s="7">
        <f t="shared" si="1"/>
        <v>137</v>
      </c>
      <c r="BB255" s="7"/>
      <c r="BC255" s="7"/>
      <c r="BD255" s="7">
        <f t="shared" si="1"/>
        <v>7</v>
      </c>
      <c r="BE255" s="7">
        <f t="shared" si="1"/>
        <v>966</v>
      </c>
      <c r="BF255">
        <f>SUM(LİSE!AN41)</f>
        <v>966</v>
      </c>
    </row>
    <row r="256" spans="1:58" ht="18" customHeight="1">
      <c r="A256" s="1393" t="s">
        <v>580</v>
      </c>
      <c r="B256" s="1393"/>
      <c r="C256" s="26">
        <f>SUM(C255,C220,C145,C24,C10)</f>
        <v>246</v>
      </c>
      <c r="D256" s="8">
        <v>1</v>
      </c>
      <c r="E256" s="8">
        <v>14</v>
      </c>
      <c r="F256" s="8">
        <v>1</v>
      </c>
      <c r="G256" s="8"/>
      <c r="H256" s="8">
        <v>131</v>
      </c>
      <c r="I256" s="8">
        <v>66</v>
      </c>
      <c r="J256" s="8">
        <v>57</v>
      </c>
      <c r="K256" s="8">
        <v>3</v>
      </c>
      <c r="L256" s="8">
        <v>50</v>
      </c>
      <c r="M256" s="8">
        <v>257</v>
      </c>
      <c r="N256" s="8">
        <v>118</v>
      </c>
      <c r="O256" s="8">
        <v>5</v>
      </c>
      <c r="P256" s="8">
        <v>2</v>
      </c>
      <c r="Q256" s="8">
        <v>15</v>
      </c>
      <c r="R256" s="8">
        <v>9</v>
      </c>
      <c r="S256" s="8">
        <v>25</v>
      </c>
      <c r="T256" s="8">
        <v>150</v>
      </c>
      <c r="U256" s="8">
        <v>39</v>
      </c>
      <c r="V256" s="8">
        <v>2</v>
      </c>
      <c r="W256" s="8">
        <v>4</v>
      </c>
      <c r="X256" s="8">
        <v>11</v>
      </c>
      <c r="Y256" s="8">
        <v>49</v>
      </c>
      <c r="Z256" s="8">
        <v>2</v>
      </c>
      <c r="AA256" s="8">
        <v>1</v>
      </c>
      <c r="AB256" s="8">
        <v>33</v>
      </c>
      <c r="AC256" s="8">
        <v>174</v>
      </c>
      <c r="AD256" s="8">
        <v>256</v>
      </c>
      <c r="AE256" s="8">
        <v>8</v>
      </c>
      <c r="AF256" s="8">
        <v>43</v>
      </c>
      <c r="AG256" s="8">
        <v>5</v>
      </c>
      <c r="AH256" s="8">
        <v>12</v>
      </c>
      <c r="AI256" s="8">
        <v>1</v>
      </c>
      <c r="AJ256" s="8">
        <v>118</v>
      </c>
      <c r="AK256" s="8">
        <v>15</v>
      </c>
      <c r="AL256" s="8">
        <v>12</v>
      </c>
      <c r="AM256" s="8">
        <v>23</v>
      </c>
      <c r="AN256" s="8">
        <v>7</v>
      </c>
      <c r="AO256" s="8">
        <v>38</v>
      </c>
      <c r="AP256" s="8">
        <v>61</v>
      </c>
      <c r="AQ256" s="8">
        <v>2</v>
      </c>
      <c r="AR256" s="8">
        <v>99</v>
      </c>
      <c r="AS256" s="8">
        <v>21</v>
      </c>
      <c r="AT256" s="8"/>
      <c r="AU256" s="8">
        <v>871</v>
      </c>
      <c r="AV256" s="8">
        <v>113</v>
      </c>
      <c r="AW256" s="8">
        <v>66</v>
      </c>
      <c r="AX256" s="8">
        <v>74</v>
      </c>
      <c r="AY256" s="8">
        <v>2</v>
      </c>
      <c r="AZ256" s="8">
        <v>5</v>
      </c>
      <c r="BA256" s="8">
        <v>138</v>
      </c>
      <c r="BB256" s="8">
        <v>202</v>
      </c>
      <c r="BC256" s="8">
        <v>1</v>
      </c>
      <c r="BD256" s="8">
        <v>8</v>
      </c>
      <c r="BE256" s="8">
        <v>3420</v>
      </c>
      <c r="BF256" s="935">
        <v>347</v>
      </c>
    </row>
    <row r="257" spans="1:58" s="2" customFormat="1" ht="18" customHeight="1">
      <c r="A257" s="3" t="s">
        <v>15</v>
      </c>
      <c r="B257" s="3" t="s">
        <v>475</v>
      </c>
      <c r="C257" s="21">
        <v>1</v>
      </c>
      <c r="D257" s="3"/>
      <c r="E257" s="3"/>
      <c r="F257" s="3"/>
      <c r="G257" s="3">
        <v>1</v>
      </c>
      <c r="H257" s="3"/>
      <c r="I257" s="3"/>
      <c r="J257" s="3"/>
      <c r="K257" s="3"/>
      <c r="L257" s="3"/>
      <c r="M257" s="3">
        <v>1</v>
      </c>
      <c r="N257" s="3"/>
      <c r="O257" s="3"/>
      <c r="P257" s="3">
        <v>1</v>
      </c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>
        <v>1</v>
      </c>
      <c r="BE257" s="3">
        <v>4</v>
      </c>
    </row>
    <row r="258" spans="1:58" s="2" customFormat="1" ht="18" customHeight="1">
      <c r="A258" s="1392" t="s">
        <v>606</v>
      </c>
      <c r="B258" s="1392"/>
      <c r="C258" s="27">
        <f>SUM(C257)</f>
        <v>1</v>
      </c>
      <c r="D258" s="7"/>
      <c r="E258" s="7"/>
      <c r="F258" s="7"/>
      <c r="G258" s="7">
        <f>SUM(G257)</f>
        <v>1</v>
      </c>
      <c r="H258" s="7"/>
      <c r="I258" s="7"/>
      <c r="J258" s="7"/>
      <c r="K258" s="7"/>
      <c r="L258" s="7"/>
      <c r="M258" s="7">
        <f>SUM(M257)</f>
        <v>1</v>
      </c>
      <c r="N258" s="7"/>
      <c r="O258" s="7"/>
      <c r="P258" s="7">
        <f>SUM(P257)</f>
        <v>1</v>
      </c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>
        <f>SUM(BD257)</f>
        <v>1</v>
      </c>
      <c r="BE258" s="7">
        <f>SUM(BE257)</f>
        <v>4</v>
      </c>
    </row>
    <row r="259" spans="1:58" s="2" customFormat="1" ht="18" customHeight="1">
      <c r="A259" s="3" t="s">
        <v>15</v>
      </c>
      <c r="B259" s="3" t="s">
        <v>453</v>
      </c>
      <c r="C259" s="21">
        <v>1</v>
      </c>
      <c r="D259" s="3"/>
      <c r="E259" s="3"/>
      <c r="F259" s="3"/>
      <c r="G259" s="3"/>
      <c r="H259" s="3"/>
      <c r="I259" s="3"/>
      <c r="J259" s="3"/>
      <c r="K259" s="3"/>
      <c r="L259" s="3"/>
      <c r="M259" s="3">
        <v>3</v>
      </c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>
        <v>3</v>
      </c>
    </row>
    <row r="260" spans="1:58" s="2" customFormat="1" ht="18" customHeight="1">
      <c r="A260" s="1392" t="s">
        <v>620</v>
      </c>
      <c r="B260" s="1392"/>
      <c r="C260" s="27">
        <f t="shared" ref="C260:C265" si="2">SUM(C259)</f>
        <v>1</v>
      </c>
      <c r="D260" s="7"/>
      <c r="E260" s="7"/>
      <c r="F260" s="7"/>
      <c r="G260" s="7"/>
      <c r="H260" s="7"/>
      <c r="I260" s="7"/>
      <c r="J260" s="7"/>
      <c r="K260" s="7"/>
      <c r="L260" s="7"/>
      <c r="M260" s="7">
        <f>SUM(M259)</f>
        <v>3</v>
      </c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>
        <f>SUM(BE259)</f>
        <v>3</v>
      </c>
      <c r="BF260" s="2">
        <f>SUM(OK_ÖN_ÖĞ_SAY!E25)</f>
        <v>3</v>
      </c>
    </row>
    <row r="261" spans="1:58" ht="18" customHeight="1">
      <c r="A261" s="3" t="s">
        <v>15</v>
      </c>
      <c r="B261" s="3" t="s">
        <v>18</v>
      </c>
      <c r="C261" s="27">
        <f t="shared" si="2"/>
        <v>1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>
        <v>1</v>
      </c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>
        <v>9</v>
      </c>
      <c r="AV261" s="3"/>
      <c r="AW261" s="3"/>
      <c r="AX261" s="3"/>
      <c r="AY261" s="3"/>
      <c r="AZ261" s="3"/>
      <c r="BA261" s="3"/>
      <c r="BB261" s="3"/>
      <c r="BC261" s="3"/>
      <c r="BD261" s="3"/>
      <c r="BE261" s="3">
        <v>10</v>
      </c>
    </row>
    <row r="262" spans="1:58" ht="18" customHeight="1">
      <c r="A262" s="3" t="s">
        <v>15</v>
      </c>
      <c r="B262" s="3" t="s">
        <v>21</v>
      </c>
      <c r="C262" s="27">
        <f t="shared" si="2"/>
        <v>1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>
        <v>4</v>
      </c>
      <c r="AV262" s="3"/>
      <c r="AW262" s="3"/>
      <c r="AX262" s="3"/>
      <c r="AY262" s="3"/>
      <c r="AZ262" s="3"/>
      <c r="BA262" s="3"/>
      <c r="BB262" s="3"/>
      <c r="BC262" s="3"/>
      <c r="BD262" s="3"/>
      <c r="BE262" s="3">
        <v>4</v>
      </c>
    </row>
    <row r="263" spans="1:58" ht="18" customHeight="1">
      <c r="A263" s="3" t="s">
        <v>15</v>
      </c>
      <c r="B263" s="3" t="s">
        <v>23</v>
      </c>
      <c r="C263" s="27">
        <f t="shared" si="2"/>
        <v>1</v>
      </c>
      <c r="D263" s="3"/>
      <c r="E263" s="3"/>
      <c r="F263" s="3"/>
      <c r="G263" s="3"/>
      <c r="H263" s="3"/>
      <c r="I263" s="3"/>
      <c r="J263" s="3"/>
      <c r="K263" s="3"/>
      <c r="L263" s="3"/>
      <c r="M263" s="3">
        <v>1</v>
      </c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>
        <v>4</v>
      </c>
      <c r="AV263" s="3"/>
      <c r="AW263" s="3"/>
      <c r="AX263" s="3"/>
      <c r="AY263" s="3"/>
      <c r="AZ263" s="3"/>
      <c r="BA263" s="3"/>
      <c r="BB263" s="3"/>
      <c r="BC263" s="3"/>
      <c r="BD263" s="3"/>
      <c r="BE263" s="3">
        <v>5</v>
      </c>
    </row>
    <row r="264" spans="1:58" ht="18" customHeight="1">
      <c r="A264" s="3" t="s">
        <v>15</v>
      </c>
      <c r="B264" s="3" t="s">
        <v>25</v>
      </c>
      <c r="C264" s="27">
        <f t="shared" si="2"/>
        <v>1</v>
      </c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>
        <v>4</v>
      </c>
      <c r="AV264" s="3"/>
      <c r="AW264" s="3"/>
      <c r="AX264" s="3"/>
      <c r="AY264" s="3"/>
      <c r="AZ264" s="3"/>
      <c r="BA264" s="3"/>
      <c r="BB264" s="3"/>
      <c r="BC264" s="3"/>
      <c r="BD264" s="3"/>
      <c r="BE264" s="3">
        <v>4</v>
      </c>
    </row>
    <row r="265" spans="1:58" ht="18" customHeight="1">
      <c r="A265" s="3" t="s">
        <v>15</v>
      </c>
      <c r="B265" s="3" t="s">
        <v>27</v>
      </c>
      <c r="C265" s="27">
        <f t="shared" si="2"/>
        <v>1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>
        <v>1</v>
      </c>
      <c r="AV265" s="3"/>
      <c r="AW265" s="3"/>
      <c r="AX265" s="3"/>
      <c r="AY265" s="3"/>
      <c r="AZ265" s="3"/>
      <c r="BA265" s="3"/>
      <c r="BB265" s="3"/>
      <c r="BC265" s="3"/>
      <c r="BD265" s="3"/>
      <c r="BE265" s="3">
        <v>1</v>
      </c>
    </row>
    <row r="266" spans="1:58" s="2" customFormat="1" ht="18" customHeight="1">
      <c r="A266" s="1392" t="s">
        <v>607</v>
      </c>
      <c r="B266" s="1392"/>
      <c r="C266" s="27">
        <f>SUM(C261:C265)</f>
        <v>5</v>
      </c>
      <c r="D266" s="7"/>
      <c r="E266" s="7"/>
      <c r="F266" s="7"/>
      <c r="G266" s="7"/>
      <c r="H266" s="7"/>
      <c r="I266" s="7"/>
      <c r="J266" s="7"/>
      <c r="K266" s="7"/>
      <c r="L266" s="7"/>
      <c r="M266" s="7">
        <f>SUM(M261:M265)</f>
        <v>1</v>
      </c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>
        <f>SUM(AD261:AD265)</f>
        <v>1</v>
      </c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>
        <f>SUM(AU261:AU265)</f>
        <v>22</v>
      </c>
      <c r="AV266" s="7"/>
      <c r="AW266" s="7"/>
      <c r="AX266" s="7"/>
      <c r="AY266" s="7"/>
      <c r="AZ266" s="7"/>
      <c r="BA266" s="7"/>
      <c r="BB266" s="7"/>
      <c r="BC266" s="7"/>
      <c r="BD266" s="7"/>
      <c r="BE266" s="7">
        <f>SUM(BE261:BE265)</f>
        <v>24</v>
      </c>
      <c r="BF266" s="2">
        <f>SUM(İLKOKUL!AK139)</f>
        <v>24</v>
      </c>
    </row>
    <row r="267" spans="1:58" ht="18" customHeight="1">
      <c r="A267" s="3" t="s">
        <v>15</v>
      </c>
      <c r="B267" s="3" t="s">
        <v>19</v>
      </c>
      <c r="C267" s="21">
        <v>1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>
        <v>1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>
        <v>1</v>
      </c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>
        <v>1</v>
      </c>
      <c r="BC267" s="3"/>
      <c r="BD267" s="3"/>
      <c r="BE267" s="3">
        <v>3</v>
      </c>
    </row>
    <row r="268" spans="1:58" ht="18" customHeight="1">
      <c r="A268" s="3" t="s">
        <v>15</v>
      </c>
      <c r="B268" s="3" t="s">
        <v>20</v>
      </c>
      <c r="C268" s="21">
        <v>1</v>
      </c>
      <c r="D268" s="3"/>
      <c r="E268" s="3"/>
      <c r="F268" s="3"/>
      <c r="G268" s="3"/>
      <c r="H268" s="3"/>
      <c r="I268" s="3">
        <v>1</v>
      </c>
      <c r="J268" s="3"/>
      <c r="K268" s="3"/>
      <c r="L268" s="3"/>
      <c r="M268" s="3"/>
      <c r="N268" s="3">
        <v>1</v>
      </c>
      <c r="O268" s="3"/>
      <c r="P268" s="3"/>
      <c r="Q268" s="3"/>
      <c r="R268" s="3"/>
      <c r="S268" s="3"/>
      <c r="T268" s="3">
        <v>2</v>
      </c>
      <c r="U268" s="3"/>
      <c r="V268" s="3"/>
      <c r="W268" s="3"/>
      <c r="X268" s="3"/>
      <c r="Y268" s="3">
        <v>1</v>
      </c>
      <c r="Z268" s="3"/>
      <c r="AA268" s="3"/>
      <c r="AB268" s="3"/>
      <c r="AC268" s="3">
        <v>2</v>
      </c>
      <c r="AD268" s="3">
        <v>2</v>
      </c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>
        <v>1</v>
      </c>
      <c r="AP268" s="3">
        <v>1</v>
      </c>
      <c r="AQ268" s="3"/>
      <c r="AR268" s="3">
        <v>1</v>
      </c>
      <c r="AS268" s="3"/>
      <c r="AT268" s="3"/>
      <c r="AU268" s="3"/>
      <c r="AV268" s="3">
        <v>2</v>
      </c>
      <c r="AW268" s="3"/>
      <c r="AX268" s="3">
        <v>1</v>
      </c>
      <c r="AY268" s="3"/>
      <c r="AZ268" s="3"/>
      <c r="BA268" s="3"/>
      <c r="BB268" s="3">
        <v>3</v>
      </c>
      <c r="BC268" s="3"/>
      <c r="BD268" s="3"/>
      <c r="BE268" s="3">
        <v>18</v>
      </c>
    </row>
    <row r="269" spans="1:58" ht="18" customHeight="1">
      <c r="A269" s="3" t="s">
        <v>15</v>
      </c>
      <c r="B269" s="3" t="s">
        <v>22</v>
      </c>
      <c r="C269" s="21">
        <v>1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>
        <v>1</v>
      </c>
      <c r="O269" s="3"/>
      <c r="P269" s="3"/>
      <c r="Q269" s="3"/>
      <c r="R269" s="3"/>
      <c r="S269" s="3"/>
      <c r="T269" s="3">
        <v>1</v>
      </c>
      <c r="U269" s="3"/>
      <c r="V269" s="3"/>
      <c r="W269" s="3"/>
      <c r="X269" s="3"/>
      <c r="Y269" s="3"/>
      <c r="Z269" s="3"/>
      <c r="AA269" s="3"/>
      <c r="AB269" s="3"/>
      <c r="AC269" s="3">
        <v>1</v>
      </c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>
        <v>1</v>
      </c>
      <c r="BC269" s="3"/>
      <c r="BD269" s="3"/>
      <c r="BE269" s="3">
        <v>4</v>
      </c>
    </row>
    <row r="270" spans="1:58" ht="18" customHeight="1">
      <c r="A270" s="3" t="s">
        <v>15</v>
      </c>
      <c r="B270" s="3" t="s">
        <v>24</v>
      </c>
      <c r="C270" s="21">
        <v>1</v>
      </c>
      <c r="D270" s="3"/>
      <c r="E270" s="3"/>
      <c r="F270" s="3"/>
      <c r="G270" s="3"/>
      <c r="H270" s="3"/>
      <c r="I270" s="3">
        <v>1</v>
      </c>
      <c r="J270" s="3"/>
      <c r="K270" s="3"/>
      <c r="L270" s="3"/>
      <c r="M270" s="3"/>
      <c r="N270" s="3">
        <v>1</v>
      </c>
      <c r="O270" s="3"/>
      <c r="P270" s="3"/>
      <c r="Q270" s="3"/>
      <c r="R270" s="3"/>
      <c r="S270" s="3"/>
      <c r="T270" s="3">
        <v>1</v>
      </c>
      <c r="U270" s="3"/>
      <c r="V270" s="3"/>
      <c r="W270" s="3"/>
      <c r="X270" s="3"/>
      <c r="Y270" s="3"/>
      <c r="Z270" s="3"/>
      <c r="AA270" s="3"/>
      <c r="AB270" s="3"/>
      <c r="AC270" s="3">
        <v>1</v>
      </c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>
        <v>1</v>
      </c>
      <c r="AW270" s="3"/>
      <c r="AX270" s="3"/>
      <c r="AY270" s="3"/>
      <c r="AZ270" s="3"/>
      <c r="BA270" s="3"/>
      <c r="BB270" s="3">
        <v>1</v>
      </c>
      <c r="BC270" s="3"/>
      <c r="BD270" s="3"/>
      <c r="BE270" s="3">
        <v>6</v>
      </c>
    </row>
    <row r="271" spans="1:58" ht="18" customHeight="1">
      <c r="A271" s="3" t="s">
        <v>15</v>
      </c>
      <c r="B271" s="3" t="s">
        <v>26</v>
      </c>
      <c r="C271" s="21">
        <v>1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>
        <v>1</v>
      </c>
      <c r="U271" s="3"/>
      <c r="V271" s="3"/>
      <c r="W271" s="3"/>
      <c r="X271" s="3"/>
      <c r="Y271" s="3"/>
      <c r="Z271" s="3"/>
      <c r="AA271" s="3"/>
      <c r="AB271" s="3"/>
      <c r="AC271" s="3">
        <v>1</v>
      </c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>
        <v>1</v>
      </c>
      <c r="AW271" s="3"/>
      <c r="AX271" s="3"/>
      <c r="AY271" s="3"/>
      <c r="AZ271" s="3"/>
      <c r="BA271" s="3"/>
      <c r="BB271" s="3">
        <v>1</v>
      </c>
      <c r="BC271" s="3"/>
      <c r="BD271" s="3"/>
      <c r="BE271" s="3">
        <v>4</v>
      </c>
    </row>
    <row r="272" spans="1:58" s="2" customFormat="1" ht="18" customHeight="1">
      <c r="A272" s="1392" t="s">
        <v>608</v>
      </c>
      <c r="B272" s="1392"/>
      <c r="C272" s="27">
        <f>SUM(C267:C271)</f>
        <v>5</v>
      </c>
      <c r="D272" s="7"/>
      <c r="E272" s="7"/>
      <c r="F272" s="7"/>
      <c r="G272" s="7"/>
      <c r="H272" s="7"/>
      <c r="I272" s="7">
        <f>SUM(I267:I271)</f>
        <v>2</v>
      </c>
      <c r="J272" s="7"/>
      <c r="K272" s="7"/>
      <c r="L272" s="7"/>
      <c r="M272" s="7"/>
      <c r="N272" s="7">
        <f>SUM(N267:N271)</f>
        <v>4</v>
      </c>
      <c r="O272" s="7"/>
      <c r="P272" s="7"/>
      <c r="Q272" s="7"/>
      <c r="R272" s="7"/>
      <c r="S272" s="7"/>
      <c r="T272" s="7">
        <f>SUM(T267:T271)</f>
        <v>5</v>
      </c>
      <c r="U272" s="7"/>
      <c r="V272" s="7"/>
      <c r="W272" s="7"/>
      <c r="X272" s="7"/>
      <c r="Y272" s="7">
        <f>SUM(Y267:Y271)</f>
        <v>1</v>
      </c>
      <c r="Z272" s="7"/>
      <c r="AA272" s="7"/>
      <c r="AB272" s="7"/>
      <c r="AC272" s="7">
        <f>SUM(AC267:AC271)</f>
        <v>6</v>
      </c>
      <c r="AD272" s="7">
        <f>SUM(AD267:AD271)</f>
        <v>2</v>
      </c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>
        <f>SUM(AO267:AO271)</f>
        <v>1</v>
      </c>
      <c r="AP272" s="7">
        <f>SUM(AP267:AP271)</f>
        <v>1</v>
      </c>
      <c r="AQ272" s="7"/>
      <c r="AR272" s="7">
        <f>SUM(AR267:AR271)</f>
        <v>1</v>
      </c>
      <c r="AS272" s="7"/>
      <c r="AT272" s="7"/>
      <c r="AU272" s="7"/>
      <c r="AV272" s="7">
        <f>SUM(AV267:AV271)</f>
        <v>4</v>
      </c>
      <c r="AW272" s="7"/>
      <c r="AX272" s="7">
        <f>SUM(AX267:AX271)</f>
        <v>1</v>
      </c>
      <c r="AY272" s="7"/>
      <c r="AZ272" s="7"/>
      <c r="BA272" s="7"/>
      <c r="BB272" s="7">
        <f>SUM(BB267:BB271)</f>
        <v>7</v>
      </c>
      <c r="BC272" s="7"/>
      <c r="BD272" s="7"/>
      <c r="BE272" s="7">
        <f>SUM(BE267:BE271)</f>
        <v>35</v>
      </c>
      <c r="BF272" s="2">
        <f>SUM(ORTAOKUL!AG94)</f>
        <v>35</v>
      </c>
    </row>
    <row r="273" spans="1:58" ht="18" customHeight="1">
      <c r="A273" s="3" t="s">
        <v>15</v>
      </c>
      <c r="B273" s="3" t="s">
        <v>17</v>
      </c>
      <c r="C273" s="21">
        <v>1</v>
      </c>
      <c r="D273" s="3"/>
      <c r="E273" s="3"/>
      <c r="F273" s="3"/>
      <c r="G273" s="3"/>
      <c r="H273" s="3">
        <v>1</v>
      </c>
      <c r="I273" s="3">
        <v>1</v>
      </c>
      <c r="J273" s="3">
        <v>1</v>
      </c>
      <c r="K273" s="3"/>
      <c r="L273" s="3">
        <v>1</v>
      </c>
      <c r="M273" s="3">
        <v>1</v>
      </c>
      <c r="N273" s="3">
        <v>1</v>
      </c>
      <c r="O273" s="3"/>
      <c r="P273" s="3"/>
      <c r="Q273" s="3">
        <v>1</v>
      </c>
      <c r="R273" s="3"/>
      <c r="S273" s="3">
        <v>1</v>
      </c>
      <c r="T273" s="3"/>
      <c r="U273" s="3">
        <v>1</v>
      </c>
      <c r="V273" s="3"/>
      <c r="W273" s="3"/>
      <c r="X273" s="3"/>
      <c r="Y273" s="3"/>
      <c r="Z273" s="3"/>
      <c r="AA273" s="3"/>
      <c r="AB273" s="3"/>
      <c r="AC273" s="3"/>
      <c r="AD273" s="3">
        <v>1</v>
      </c>
      <c r="AE273" s="3"/>
      <c r="AF273" s="3">
        <v>1</v>
      </c>
      <c r="AG273" s="3"/>
      <c r="AH273" s="3"/>
      <c r="AI273" s="3"/>
      <c r="AJ273" s="3">
        <v>3</v>
      </c>
      <c r="AK273" s="3"/>
      <c r="AL273" s="3"/>
      <c r="AM273" s="3"/>
      <c r="AN273" s="3">
        <v>2</v>
      </c>
      <c r="AO273" s="3"/>
      <c r="AP273" s="3"/>
      <c r="AQ273" s="3"/>
      <c r="AR273" s="3">
        <v>1</v>
      </c>
      <c r="AS273" s="3"/>
      <c r="AT273" s="3"/>
      <c r="AU273" s="3"/>
      <c r="AV273" s="3"/>
      <c r="AW273" s="3">
        <v>1</v>
      </c>
      <c r="AX273" s="3"/>
      <c r="AY273" s="3"/>
      <c r="AZ273" s="3"/>
      <c r="BA273" s="3">
        <v>2</v>
      </c>
      <c r="BB273" s="3"/>
      <c r="BC273" s="3"/>
      <c r="BD273" s="3"/>
      <c r="BE273" s="3">
        <v>20</v>
      </c>
    </row>
    <row r="274" spans="1:58" ht="18" customHeight="1">
      <c r="A274" s="1392" t="s">
        <v>609</v>
      </c>
      <c r="B274" s="1392"/>
      <c r="C274" s="27">
        <f>SUM(C273)</f>
        <v>1</v>
      </c>
      <c r="D274" s="7"/>
      <c r="E274" s="7"/>
      <c r="F274" s="7"/>
      <c r="G274" s="7"/>
      <c r="H274" s="7">
        <f>SUM(H273)</f>
        <v>1</v>
      </c>
      <c r="I274" s="7">
        <f>SUM(I273)</f>
        <v>1</v>
      </c>
      <c r="J274" s="7">
        <f>SUM(J273)</f>
        <v>1</v>
      </c>
      <c r="K274" s="7"/>
      <c r="L274" s="7">
        <f>SUM(L273)</f>
        <v>1</v>
      </c>
      <c r="M274" s="7">
        <f>SUM(M273)</f>
        <v>1</v>
      </c>
      <c r="N274" s="7">
        <f>SUM(N273)</f>
        <v>1</v>
      </c>
      <c r="O274" s="7"/>
      <c r="P274" s="7"/>
      <c r="Q274" s="7">
        <f>SUM(Q273)</f>
        <v>1</v>
      </c>
      <c r="R274" s="7"/>
      <c r="S274" s="7">
        <f>SUM(S273)</f>
        <v>1</v>
      </c>
      <c r="T274" s="7"/>
      <c r="U274" s="7">
        <f>SUM(U273)</f>
        <v>1</v>
      </c>
      <c r="V274" s="7"/>
      <c r="W274" s="7"/>
      <c r="X274" s="7"/>
      <c r="Y274" s="7"/>
      <c r="Z274" s="7"/>
      <c r="AA274" s="7"/>
      <c r="AB274" s="7"/>
      <c r="AC274" s="7"/>
      <c r="AD274" s="7">
        <f>SUM(AD273)</f>
        <v>1</v>
      </c>
      <c r="AE274" s="7"/>
      <c r="AF274" s="7">
        <f>SUM(AF273)</f>
        <v>1</v>
      </c>
      <c r="AG274" s="7"/>
      <c r="AH274" s="7"/>
      <c r="AI274" s="7"/>
      <c r="AJ274" s="7">
        <f>SUM(AJ273)</f>
        <v>3</v>
      </c>
      <c r="AK274" s="7"/>
      <c r="AL274" s="7"/>
      <c r="AM274" s="7"/>
      <c r="AN274" s="7">
        <f>SUM(AN273)</f>
        <v>2</v>
      </c>
      <c r="AO274" s="7"/>
      <c r="AP274" s="7"/>
      <c r="AQ274" s="7"/>
      <c r="AR274" s="7">
        <f>SUM(AR273)</f>
        <v>1</v>
      </c>
      <c r="AS274" s="7"/>
      <c r="AT274" s="7"/>
      <c r="AU274" s="7"/>
      <c r="AV274" s="7"/>
      <c r="AW274" s="7">
        <f>SUM(AW273)</f>
        <v>1</v>
      </c>
      <c r="AX274" s="7"/>
      <c r="AY274" s="7"/>
      <c r="AZ274" s="7"/>
      <c r="BA274" s="7">
        <f>SUM(BA273)</f>
        <v>2</v>
      </c>
      <c r="BB274" s="7"/>
      <c r="BC274" s="7"/>
      <c r="BD274" s="7"/>
      <c r="BE274" s="7">
        <f>SUM(BE273)</f>
        <v>20</v>
      </c>
      <c r="BF274">
        <f>SUM(LİSE!AN63)</f>
        <v>20</v>
      </c>
    </row>
    <row r="275" spans="1:58" ht="18" customHeight="1">
      <c r="A275" s="1393" t="s">
        <v>610</v>
      </c>
      <c r="B275" s="1393"/>
      <c r="C275" s="26">
        <f>SUM(C274,C272,C258,C260,C266)</f>
        <v>13</v>
      </c>
      <c r="D275" s="8"/>
      <c r="E275" s="8"/>
      <c r="F275" s="8"/>
      <c r="G275" s="8">
        <v>1</v>
      </c>
      <c r="H275" s="8">
        <v>1</v>
      </c>
      <c r="I275" s="8">
        <v>3</v>
      </c>
      <c r="J275" s="8">
        <v>1</v>
      </c>
      <c r="K275" s="8"/>
      <c r="L275" s="8">
        <v>1</v>
      </c>
      <c r="M275" s="8">
        <v>6</v>
      </c>
      <c r="N275" s="8">
        <v>5</v>
      </c>
      <c r="O275" s="8"/>
      <c r="P275" s="8">
        <v>1</v>
      </c>
      <c r="Q275" s="8">
        <v>1</v>
      </c>
      <c r="R275" s="8"/>
      <c r="S275" s="8">
        <v>1</v>
      </c>
      <c r="T275" s="8">
        <v>5</v>
      </c>
      <c r="U275" s="8">
        <v>1</v>
      </c>
      <c r="V275" s="8"/>
      <c r="W275" s="8"/>
      <c r="X275" s="8"/>
      <c r="Y275" s="8">
        <v>1</v>
      </c>
      <c r="Z275" s="8"/>
      <c r="AA275" s="8"/>
      <c r="AB275" s="8"/>
      <c r="AC275" s="8">
        <v>6</v>
      </c>
      <c r="AD275" s="8">
        <v>4</v>
      </c>
      <c r="AE275" s="8"/>
      <c r="AF275" s="8">
        <v>1</v>
      </c>
      <c r="AG275" s="8"/>
      <c r="AH275" s="8"/>
      <c r="AI275" s="8"/>
      <c r="AJ275" s="8">
        <v>3</v>
      </c>
      <c r="AK275" s="8"/>
      <c r="AL275" s="8"/>
      <c r="AM275" s="8"/>
      <c r="AN275" s="8">
        <v>2</v>
      </c>
      <c r="AO275" s="8">
        <v>1</v>
      </c>
      <c r="AP275" s="8">
        <v>1</v>
      </c>
      <c r="AQ275" s="8"/>
      <c r="AR275" s="8">
        <v>2</v>
      </c>
      <c r="AS275" s="8"/>
      <c r="AT275" s="8"/>
      <c r="AU275" s="8">
        <v>22</v>
      </c>
      <c r="AV275" s="8">
        <v>4</v>
      </c>
      <c r="AW275" s="8">
        <v>1</v>
      </c>
      <c r="AX275" s="8">
        <v>1</v>
      </c>
      <c r="AY275" s="8"/>
      <c r="AZ275" s="8"/>
      <c r="BA275" s="8">
        <v>2</v>
      </c>
      <c r="BB275" s="8">
        <v>7</v>
      </c>
      <c r="BC275" s="8"/>
      <c r="BD275" s="8">
        <v>1</v>
      </c>
      <c r="BE275" s="8">
        <v>86</v>
      </c>
    </row>
    <row r="276" spans="1:58" s="2" customFormat="1" ht="18" customHeight="1">
      <c r="A276" s="3" t="s">
        <v>28</v>
      </c>
      <c r="B276" s="3" t="s">
        <v>475</v>
      </c>
      <c r="C276" s="21">
        <v>1</v>
      </c>
      <c r="D276" s="3"/>
      <c r="E276" s="3"/>
      <c r="F276" s="3"/>
      <c r="G276" s="3"/>
      <c r="H276" s="3"/>
      <c r="I276" s="3">
        <v>1</v>
      </c>
      <c r="J276" s="3"/>
      <c r="K276" s="3"/>
      <c r="L276" s="3"/>
      <c r="M276" s="3">
        <v>1</v>
      </c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>
        <v>2</v>
      </c>
    </row>
    <row r="277" spans="1:58" ht="18" customHeight="1">
      <c r="A277" s="3" t="s">
        <v>28</v>
      </c>
      <c r="B277" s="3" t="s">
        <v>476</v>
      </c>
      <c r="C277" s="21">
        <v>1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>
        <v>1</v>
      </c>
      <c r="AV277" s="3"/>
      <c r="AW277" s="3"/>
      <c r="AX277" s="3"/>
      <c r="AY277" s="3"/>
      <c r="AZ277" s="3"/>
      <c r="BA277" s="3"/>
      <c r="BB277" s="3"/>
      <c r="BC277" s="3"/>
      <c r="BD277" s="3"/>
      <c r="BE277" s="3">
        <v>1</v>
      </c>
    </row>
    <row r="278" spans="1:58" s="2" customFormat="1" ht="18" customHeight="1">
      <c r="A278" s="1392" t="s">
        <v>602</v>
      </c>
      <c r="B278" s="1392"/>
      <c r="C278" s="27">
        <f>SUM(C276:C277)</f>
        <v>2</v>
      </c>
      <c r="D278" s="7"/>
      <c r="E278" s="7"/>
      <c r="F278" s="7"/>
      <c r="G278" s="7"/>
      <c r="H278" s="7"/>
      <c r="I278" s="7">
        <f>SUM(I276:I277)</f>
        <v>1</v>
      </c>
      <c r="J278" s="7"/>
      <c r="K278" s="7"/>
      <c r="L278" s="7"/>
      <c r="M278" s="7">
        <f>SUM(M276:M277)</f>
        <v>1</v>
      </c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>
        <f>SUM(AU276:AU277)</f>
        <v>1</v>
      </c>
      <c r="AV278" s="7"/>
      <c r="AW278" s="7"/>
      <c r="AX278" s="7"/>
      <c r="AY278" s="7"/>
      <c r="AZ278" s="7"/>
      <c r="BA278" s="7"/>
      <c r="BB278" s="7"/>
      <c r="BC278" s="7"/>
      <c r="BD278" s="7"/>
      <c r="BE278" s="7">
        <f>SUM(BE276:BE277)</f>
        <v>3</v>
      </c>
    </row>
    <row r="279" spans="1:58" ht="18" customHeight="1">
      <c r="A279" s="3" t="s">
        <v>28</v>
      </c>
      <c r="B279" s="3" t="s">
        <v>454</v>
      </c>
      <c r="C279" s="21">
        <v>1</v>
      </c>
      <c r="D279" s="3"/>
      <c r="E279" s="3"/>
      <c r="F279" s="3"/>
      <c r="G279" s="3"/>
      <c r="H279" s="3"/>
      <c r="I279" s="3"/>
      <c r="J279" s="3"/>
      <c r="K279" s="3"/>
      <c r="L279" s="3"/>
      <c r="M279" s="3">
        <v>4</v>
      </c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>
        <v>4</v>
      </c>
    </row>
    <row r="280" spans="1:58" s="2" customFormat="1" ht="18" customHeight="1">
      <c r="A280" s="1392" t="s">
        <v>623</v>
      </c>
      <c r="B280" s="1392"/>
      <c r="C280" s="27">
        <f>SUM(C279)</f>
        <v>1</v>
      </c>
      <c r="D280" s="7"/>
      <c r="E280" s="7"/>
      <c r="F280" s="7"/>
      <c r="G280" s="7"/>
      <c r="H280" s="7"/>
      <c r="I280" s="7"/>
      <c r="J280" s="7"/>
      <c r="K280" s="7"/>
      <c r="L280" s="7"/>
      <c r="M280" s="7">
        <f>SUM(M279)</f>
        <v>4</v>
      </c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>
        <f>SUM(BE279)</f>
        <v>4</v>
      </c>
      <c r="BF280" s="2">
        <f>SUM(OK_ÖN_ÖĞ_SAY!E27)</f>
        <v>4</v>
      </c>
    </row>
    <row r="281" spans="1:58" ht="18" customHeight="1">
      <c r="A281" s="3" t="s">
        <v>28</v>
      </c>
      <c r="B281" s="3" t="s">
        <v>29</v>
      </c>
      <c r="C281" s="21">
        <v>1</v>
      </c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>
        <v>2</v>
      </c>
      <c r="AV281" s="3"/>
      <c r="AW281" s="3"/>
      <c r="AX281" s="3"/>
      <c r="AY281" s="3"/>
      <c r="AZ281" s="3"/>
      <c r="BA281" s="3"/>
      <c r="BB281" s="3"/>
      <c r="BC281" s="3"/>
      <c r="BD281" s="3"/>
      <c r="BE281" s="3">
        <v>2</v>
      </c>
    </row>
    <row r="282" spans="1:58" ht="18" customHeight="1">
      <c r="A282" s="3" t="s">
        <v>28</v>
      </c>
      <c r="B282" s="3" t="s">
        <v>31</v>
      </c>
      <c r="C282" s="21">
        <v>1</v>
      </c>
      <c r="D282" s="3"/>
      <c r="E282" s="3"/>
      <c r="F282" s="3"/>
      <c r="G282" s="3"/>
      <c r="H282" s="3"/>
      <c r="I282" s="3"/>
      <c r="J282" s="3"/>
      <c r="K282" s="3"/>
      <c r="L282" s="3"/>
      <c r="M282" s="3">
        <v>1</v>
      </c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>
        <v>4</v>
      </c>
      <c r="AV282" s="3"/>
      <c r="AW282" s="3"/>
      <c r="AX282" s="3"/>
      <c r="AY282" s="3"/>
      <c r="AZ282" s="3"/>
      <c r="BA282" s="3"/>
      <c r="BB282" s="3"/>
      <c r="BC282" s="3"/>
      <c r="BD282" s="3"/>
      <c r="BE282" s="3">
        <v>5</v>
      </c>
    </row>
    <row r="283" spans="1:58" ht="18" customHeight="1">
      <c r="A283" s="3" t="s">
        <v>28</v>
      </c>
      <c r="B283" s="3" t="s">
        <v>33</v>
      </c>
      <c r="C283" s="21">
        <v>1</v>
      </c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>
        <v>2</v>
      </c>
      <c r="AV283" s="3"/>
      <c r="AW283" s="3"/>
      <c r="AX283" s="3"/>
      <c r="AY283" s="3"/>
      <c r="AZ283" s="3"/>
      <c r="BA283" s="3"/>
      <c r="BB283" s="3"/>
      <c r="BC283" s="3"/>
      <c r="BD283" s="3"/>
      <c r="BE283" s="3">
        <v>2</v>
      </c>
    </row>
    <row r="284" spans="1:58" ht="18" customHeight="1">
      <c r="A284" s="3" t="s">
        <v>28</v>
      </c>
      <c r="B284" s="3" t="s">
        <v>34</v>
      </c>
      <c r="C284" s="21">
        <v>1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>
        <v>2</v>
      </c>
      <c r="AV284" s="3"/>
      <c r="AW284" s="3"/>
      <c r="AX284" s="3"/>
      <c r="AY284" s="3"/>
      <c r="AZ284" s="3"/>
      <c r="BA284" s="3"/>
      <c r="BB284" s="3"/>
      <c r="BC284" s="3"/>
      <c r="BD284" s="3"/>
      <c r="BE284" s="3">
        <v>2</v>
      </c>
    </row>
    <row r="285" spans="1:58" ht="18" customHeight="1">
      <c r="A285" s="3" t="s">
        <v>28</v>
      </c>
      <c r="B285" s="3" t="s">
        <v>35</v>
      </c>
      <c r="C285" s="21">
        <v>1</v>
      </c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>
        <v>1</v>
      </c>
      <c r="AV285" s="3"/>
      <c r="AW285" s="3"/>
      <c r="AX285" s="3"/>
      <c r="AY285" s="3"/>
      <c r="AZ285" s="3"/>
      <c r="BA285" s="3"/>
      <c r="BB285" s="3"/>
      <c r="BC285" s="3"/>
      <c r="BD285" s="3"/>
      <c r="BE285" s="3">
        <v>1</v>
      </c>
    </row>
    <row r="286" spans="1:58" ht="18" customHeight="1">
      <c r="A286" s="3" t="s">
        <v>28</v>
      </c>
      <c r="B286" s="3" t="s">
        <v>36</v>
      </c>
      <c r="C286" s="21">
        <v>1</v>
      </c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>
        <v>10</v>
      </c>
      <c r="AV286" s="3"/>
      <c r="AW286" s="3"/>
      <c r="AX286" s="3"/>
      <c r="AY286" s="3"/>
      <c r="AZ286" s="3"/>
      <c r="BA286" s="3"/>
      <c r="BB286" s="3"/>
      <c r="BC286" s="3"/>
      <c r="BD286" s="3"/>
      <c r="BE286" s="3">
        <v>10</v>
      </c>
    </row>
    <row r="287" spans="1:58" ht="18" customHeight="1">
      <c r="A287" s="3" t="s">
        <v>28</v>
      </c>
      <c r="B287" s="3" t="s">
        <v>38</v>
      </c>
      <c r="C287" s="21">
        <v>1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>
        <v>1</v>
      </c>
      <c r="AV287" s="3"/>
      <c r="AW287" s="3"/>
      <c r="AX287" s="3"/>
      <c r="AY287" s="3"/>
      <c r="AZ287" s="3"/>
      <c r="BA287" s="3"/>
      <c r="BB287" s="3"/>
      <c r="BC287" s="3"/>
      <c r="BD287" s="3"/>
      <c r="BE287" s="3">
        <v>1</v>
      </c>
    </row>
    <row r="288" spans="1:58" ht="18" customHeight="1">
      <c r="A288" s="3" t="s">
        <v>28</v>
      </c>
      <c r="B288" s="3" t="s">
        <v>39</v>
      </c>
      <c r="C288" s="21">
        <v>1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>
        <v>4</v>
      </c>
      <c r="AV288" s="3"/>
      <c r="AW288" s="3"/>
      <c r="AX288" s="3"/>
      <c r="AY288" s="3"/>
      <c r="AZ288" s="3"/>
      <c r="BA288" s="3"/>
      <c r="BB288" s="3"/>
      <c r="BC288" s="3"/>
      <c r="BD288" s="3"/>
      <c r="BE288" s="3">
        <v>4</v>
      </c>
    </row>
    <row r="289" spans="1:57" ht="18" customHeight="1">
      <c r="A289" s="3" t="s">
        <v>28</v>
      </c>
      <c r="B289" s="3" t="s">
        <v>41</v>
      </c>
      <c r="C289" s="21">
        <v>1</v>
      </c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>
        <v>3</v>
      </c>
      <c r="AV289" s="3"/>
      <c r="AW289" s="3"/>
      <c r="AX289" s="3"/>
      <c r="AY289" s="3"/>
      <c r="AZ289" s="3"/>
      <c r="BA289" s="3"/>
      <c r="BB289" s="3"/>
      <c r="BC289" s="3"/>
      <c r="BD289" s="3"/>
      <c r="BE289" s="3">
        <v>3</v>
      </c>
    </row>
    <row r="290" spans="1:57" ht="18" customHeight="1">
      <c r="A290" s="3" t="s">
        <v>28</v>
      </c>
      <c r="B290" s="3" t="s">
        <v>43</v>
      </c>
      <c r="C290" s="21">
        <v>1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>
        <v>4</v>
      </c>
      <c r="AV290" s="3"/>
      <c r="AW290" s="3"/>
      <c r="AX290" s="3"/>
      <c r="AY290" s="3"/>
      <c r="AZ290" s="3"/>
      <c r="BA290" s="3"/>
      <c r="BB290" s="3"/>
      <c r="BC290" s="3"/>
      <c r="BD290" s="3"/>
      <c r="BE290" s="3">
        <v>4</v>
      </c>
    </row>
    <row r="291" spans="1:57" ht="18" customHeight="1">
      <c r="A291" s="3" t="s">
        <v>28</v>
      </c>
      <c r="B291" s="3" t="s">
        <v>46</v>
      </c>
      <c r="C291" s="21">
        <v>1</v>
      </c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>
        <v>5</v>
      </c>
      <c r="AV291" s="3"/>
      <c r="AW291" s="3"/>
      <c r="AX291" s="3"/>
      <c r="AY291" s="3"/>
      <c r="AZ291" s="3"/>
      <c r="BA291" s="3"/>
      <c r="BB291" s="3"/>
      <c r="BC291" s="3"/>
      <c r="BD291" s="3"/>
      <c r="BE291" s="3">
        <v>5</v>
      </c>
    </row>
    <row r="292" spans="1:57" ht="18" customHeight="1">
      <c r="A292" s="3" t="s">
        <v>28</v>
      </c>
      <c r="B292" s="3" t="s">
        <v>50</v>
      </c>
      <c r="C292" s="21">
        <v>1</v>
      </c>
      <c r="D292" s="3"/>
      <c r="E292" s="3"/>
      <c r="F292" s="3"/>
      <c r="G292" s="3"/>
      <c r="H292" s="3"/>
      <c r="I292" s="3"/>
      <c r="J292" s="3"/>
      <c r="K292" s="3"/>
      <c r="L292" s="3"/>
      <c r="M292" s="3">
        <v>2</v>
      </c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>
        <v>10</v>
      </c>
      <c r="AV292" s="3"/>
      <c r="AW292" s="3"/>
      <c r="AX292" s="3"/>
      <c r="AY292" s="3"/>
      <c r="AZ292" s="3"/>
      <c r="BA292" s="3"/>
      <c r="BB292" s="3"/>
      <c r="BC292" s="3"/>
      <c r="BD292" s="3"/>
      <c r="BE292" s="3">
        <v>12</v>
      </c>
    </row>
    <row r="293" spans="1:57" ht="18" customHeight="1">
      <c r="A293" s="3" t="s">
        <v>28</v>
      </c>
      <c r="B293" s="3" t="s">
        <v>52</v>
      </c>
      <c r="C293" s="21">
        <v>1</v>
      </c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>
        <v>2</v>
      </c>
      <c r="AV293" s="3"/>
      <c r="AW293" s="3"/>
      <c r="AX293" s="3"/>
      <c r="AY293" s="3"/>
      <c r="AZ293" s="3"/>
      <c r="BA293" s="3"/>
      <c r="BB293" s="3"/>
      <c r="BC293" s="3"/>
      <c r="BD293" s="3"/>
      <c r="BE293" s="3">
        <v>2</v>
      </c>
    </row>
    <row r="294" spans="1:57" ht="18" customHeight="1">
      <c r="A294" s="3" t="s">
        <v>28</v>
      </c>
      <c r="B294" s="3" t="s">
        <v>53</v>
      </c>
      <c r="C294" s="21">
        <v>1</v>
      </c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>
        <v>1</v>
      </c>
      <c r="AV294" s="3"/>
      <c r="AW294" s="3"/>
      <c r="AX294" s="3"/>
      <c r="AY294" s="3"/>
      <c r="AZ294" s="3"/>
      <c r="BA294" s="3"/>
      <c r="BB294" s="3"/>
      <c r="BC294" s="3"/>
      <c r="BD294" s="3"/>
      <c r="BE294" s="3">
        <v>1</v>
      </c>
    </row>
    <row r="295" spans="1:57" ht="18" customHeight="1">
      <c r="A295" s="3" t="s">
        <v>28</v>
      </c>
      <c r="B295" s="3" t="s">
        <v>54</v>
      </c>
      <c r="C295" s="21">
        <v>1</v>
      </c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>
        <v>6</v>
      </c>
      <c r="AV295" s="3"/>
      <c r="AW295" s="3"/>
      <c r="AX295" s="3"/>
      <c r="AY295" s="3"/>
      <c r="AZ295" s="3"/>
      <c r="BA295" s="3"/>
      <c r="BB295" s="3"/>
      <c r="BC295" s="3"/>
      <c r="BD295" s="3"/>
      <c r="BE295" s="3">
        <v>6</v>
      </c>
    </row>
    <row r="296" spans="1:57" ht="18" customHeight="1">
      <c r="A296" s="3" t="s">
        <v>28</v>
      </c>
      <c r="B296" s="3" t="s">
        <v>56</v>
      </c>
      <c r="C296" s="21">
        <v>1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>
        <v>2</v>
      </c>
      <c r="AV296" s="3"/>
      <c r="AW296" s="3"/>
      <c r="AX296" s="3"/>
      <c r="AY296" s="3"/>
      <c r="AZ296" s="3"/>
      <c r="BA296" s="3"/>
      <c r="BB296" s="3"/>
      <c r="BC296" s="3"/>
      <c r="BD296" s="3"/>
      <c r="BE296" s="3">
        <v>2</v>
      </c>
    </row>
    <row r="297" spans="1:57" ht="18" customHeight="1">
      <c r="A297" s="3" t="s">
        <v>28</v>
      </c>
      <c r="B297" s="3" t="s">
        <v>57</v>
      </c>
      <c r="C297" s="21">
        <v>1</v>
      </c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>
        <v>2</v>
      </c>
      <c r="AV297" s="3"/>
      <c r="AW297" s="3"/>
      <c r="AX297" s="3"/>
      <c r="AY297" s="3"/>
      <c r="AZ297" s="3"/>
      <c r="BA297" s="3"/>
      <c r="BB297" s="3"/>
      <c r="BC297" s="3"/>
      <c r="BD297" s="3"/>
      <c r="BE297" s="3">
        <v>2</v>
      </c>
    </row>
    <row r="298" spans="1:57" ht="18" customHeight="1">
      <c r="A298" s="3" t="s">
        <v>28</v>
      </c>
      <c r="B298" s="3" t="s">
        <v>58</v>
      </c>
      <c r="C298" s="21">
        <v>1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>
        <v>2</v>
      </c>
      <c r="AV298" s="3"/>
      <c r="AW298" s="3"/>
      <c r="AX298" s="3"/>
      <c r="AY298" s="3"/>
      <c r="AZ298" s="3"/>
      <c r="BA298" s="3"/>
      <c r="BB298" s="3"/>
      <c r="BC298" s="3"/>
      <c r="BD298" s="3"/>
      <c r="BE298" s="3">
        <v>2</v>
      </c>
    </row>
    <row r="299" spans="1:57" ht="18" customHeight="1">
      <c r="A299" s="3" t="s">
        <v>28</v>
      </c>
      <c r="B299" s="3" t="s">
        <v>59</v>
      </c>
      <c r="C299" s="21">
        <v>1</v>
      </c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>
        <v>3</v>
      </c>
      <c r="AV299" s="3"/>
      <c r="AW299" s="3"/>
      <c r="AX299" s="3"/>
      <c r="AY299" s="3"/>
      <c r="AZ299" s="3"/>
      <c r="BA299" s="3"/>
      <c r="BB299" s="3"/>
      <c r="BC299" s="3"/>
      <c r="BD299" s="3"/>
      <c r="BE299" s="3">
        <v>3</v>
      </c>
    </row>
    <row r="300" spans="1:57" ht="18" customHeight="1">
      <c r="A300" s="3" t="s">
        <v>28</v>
      </c>
      <c r="B300" s="3" t="s">
        <v>61</v>
      </c>
      <c r="C300" s="21">
        <v>1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>
        <v>4</v>
      </c>
      <c r="AV300" s="3"/>
      <c r="AW300" s="3"/>
      <c r="AX300" s="3"/>
      <c r="AY300" s="3"/>
      <c r="AZ300" s="3"/>
      <c r="BA300" s="3"/>
      <c r="BB300" s="3"/>
      <c r="BC300" s="3"/>
      <c r="BD300" s="3"/>
      <c r="BE300" s="3">
        <v>4</v>
      </c>
    </row>
    <row r="301" spans="1:57" ht="18" customHeight="1">
      <c r="A301" s="3" t="s">
        <v>28</v>
      </c>
      <c r="B301" s="3" t="s">
        <v>62</v>
      </c>
      <c r="C301" s="21">
        <v>1</v>
      </c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>
        <v>3</v>
      </c>
      <c r="AV301" s="3"/>
      <c r="AW301" s="3"/>
      <c r="AX301" s="3"/>
      <c r="AY301" s="3"/>
      <c r="AZ301" s="3"/>
      <c r="BA301" s="3"/>
      <c r="BB301" s="3"/>
      <c r="BC301" s="3"/>
      <c r="BD301" s="3"/>
      <c r="BE301" s="3">
        <v>3</v>
      </c>
    </row>
    <row r="302" spans="1:57" ht="18" customHeight="1">
      <c r="A302" s="3" t="s">
        <v>28</v>
      </c>
      <c r="B302" s="3" t="s">
        <v>63</v>
      </c>
      <c r="C302" s="21">
        <v>1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>
        <v>2</v>
      </c>
      <c r="AV302" s="3"/>
      <c r="AW302" s="3"/>
      <c r="AX302" s="3"/>
      <c r="AY302" s="3"/>
      <c r="AZ302" s="3"/>
      <c r="BA302" s="3"/>
      <c r="BB302" s="3"/>
      <c r="BC302" s="3"/>
      <c r="BD302" s="3"/>
      <c r="BE302" s="3">
        <v>2</v>
      </c>
    </row>
    <row r="303" spans="1:57" ht="18" customHeight="1">
      <c r="A303" s="3" t="s">
        <v>28</v>
      </c>
      <c r="B303" s="3" t="s">
        <v>64</v>
      </c>
      <c r="C303" s="21">
        <v>1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>
        <v>1</v>
      </c>
      <c r="AV303" s="3"/>
      <c r="AW303" s="3"/>
      <c r="AX303" s="3"/>
      <c r="AY303" s="3"/>
      <c r="AZ303" s="3"/>
      <c r="BA303" s="3"/>
      <c r="BB303" s="3"/>
      <c r="BC303" s="3"/>
      <c r="BD303" s="3"/>
      <c r="BE303" s="3">
        <v>1</v>
      </c>
    </row>
    <row r="304" spans="1:57" ht="18" customHeight="1">
      <c r="A304" s="3" t="s">
        <v>28</v>
      </c>
      <c r="B304" s="3" t="s">
        <v>65</v>
      </c>
      <c r="C304" s="21">
        <v>1</v>
      </c>
      <c r="D304" s="3"/>
      <c r="E304" s="3"/>
      <c r="F304" s="3"/>
      <c r="G304" s="3"/>
      <c r="H304" s="3"/>
      <c r="I304" s="3"/>
      <c r="J304" s="3"/>
      <c r="K304" s="3"/>
      <c r="L304" s="3"/>
      <c r="M304" s="3">
        <v>1</v>
      </c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>
        <v>6</v>
      </c>
      <c r="AV304" s="3"/>
      <c r="AW304" s="3"/>
      <c r="AX304" s="3"/>
      <c r="AY304" s="3"/>
      <c r="AZ304" s="3"/>
      <c r="BA304" s="3"/>
      <c r="BB304" s="3"/>
      <c r="BC304" s="3"/>
      <c r="BD304" s="3"/>
      <c r="BE304" s="3">
        <v>7</v>
      </c>
    </row>
    <row r="305" spans="1:58" ht="18" customHeight="1">
      <c r="A305" s="3" t="s">
        <v>28</v>
      </c>
      <c r="B305" s="3" t="s">
        <v>67</v>
      </c>
      <c r="C305" s="21">
        <v>1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>
        <v>3</v>
      </c>
      <c r="AV305" s="3"/>
      <c r="AW305" s="3"/>
      <c r="AX305" s="3"/>
      <c r="AY305" s="3"/>
      <c r="AZ305" s="3"/>
      <c r="BA305" s="3"/>
      <c r="BB305" s="3"/>
      <c r="BC305" s="3"/>
      <c r="BD305" s="3"/>
      <c r="BE305" s="3">
        <v>3</v>
      </c>
    </row>
    <row r="306" spans="1:58" ht="18" customHeight="1">
      <c r="A306" s="3" t="s">
        <v>28</v>
      </c>
      <c r="B306" s="3" t="s">
        <v>69</v>
      </c>
      <c r="C306" s="21">
        <v>1</v>
      </c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>
        <v>1</v>
      </c>
      <c r="AV306" s="3"/>
      <c r="AW306" s="3"/>
      <c r="AX306" s="3"/>
      <c r="AY306" s="3"/>
      <c r="AZ306" s="3"/>
      <c r="BA306" s="3"/>
      <c r="BB306" s="3"/>
      <c r="BC306" s="3"/>
      <c r="BD306" s="3"/>
      <c r="BE306" s="3">
        <v>1</v>
      </c>
    </row>
    <row r="307" spans="1:58" ht="18" customHeight="1">
      <c r="A307" s="3" t="s">
        <v>28</v>
      </c>
      <c r="B307" s="3" t="s">
        <v>70</v>
      </c>
      <c r="C307" s="21">
        <v>1</v>
      </c>
      <c r="D307" s="3"/>
      <c r="E307" s="3"/>
      <c r="F307" s="3"/>
      <c r="G307" s="3"/>
      <c r="H307" s="3"/>
      <c r="I307" s="3"/>
      <c r="J307" s="3"/>
      <c r="K307" s="3"/>
      <c r="L307" s="3"/>
      <c r="M307" s="3">
        <v>1</v>
      </c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>
        <v>4</v>
      </c>
      <c r="AV307" s="3"/>
      <c r="AW307" s="3"/>
      <c r="AX307" s="3"/>
      <c r="AY307" s="3"/>
      <c r="AZ307" s="3"/>
      <c r="BA307" s="3"/>
      <c r="BB307" s="3"/>
      <c r="BC307" s="3"/>
      <c r="BD307" s="3"/>
      <c r="BE307" s="3">
        <v>5</v>
      </c>
    </row>
    <row r="308" spans="1:58" ht="18" customHeight="1">
      <c r="A308" s="3" t="s">
        <v>28</v>
      </c>
      <c r="B308" s="3" t="s">
        <v>72</v>
      </c>
      <c r="C308" s="21">
        <v>1</v>
      </c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>
        <v>2</v>
      </c>
      <c r="AV308" s="3"/>
      <c r="AW308" s="3"/>
      <c r="AX308" s="3"/>
      <c r="AY308" s="3"/>
      <c r="AZ308" s="3"/>
      <c r="BA308" s="3"/>
      <c r="BB308" s="3"/>
      <c r="BC308" s="3"/>
      <c r="BD308" s="3"/>
      <c r="BE308" s="3">
        <v>2</v>
      </c>
    </row>
    <row r="309" spans="1:58" ht="18" customHeight="1">
      <c r="A309" s="3" t="s">
        <v>28</v>
      </c>
      <c r="B309" s="3" t="s">
        <v>73</v>
      </c>
      <c r="C309" s="21">
        <v>1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>
        <v>2</v>
      </c>
      <c r="AV309" s="3"/>
      <c r="AW309" s="3"/>
      <c r="AX309" s="3"/>
      <c r="AY309" s="3"/>
      <c r="AZ309" s="3"/>
      <c r="BA309" s="3"/>
      <c r="BB309" s="3"/>
      <c r="BC309" s="3"/>
      <c r="BD309" s="3"/>
      <c r="BE309" s="3">
        <v>2</v>
      </c>
    </row>
    <row r="310" spans="1:58" ht="18" customHeight="1">
      <c r="A310" s="3" t="s">
        <v>28</v>
      </c>
      <c r="B310" s="3" t="s">
        <v>75</v>
      </c>
      <c r="C310" s="21">
        <v>1</v>
      </c>
      <c r="D310" s="3"/>
      <c r="E310" s="3"/>
      <c r="F310" s="3"/>
      <c r="G310" s="3"/>
      <c r="H310" s="3"/>
      <c r="I310" s="3"/>
      <c r="J310" s="3"/>
      <c r="K310" s="3"/>
      <c r="L310" s="3"/>
      <c r="M310" s="3">
        <v>1</v>
      </c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>
        <v>6</v>
      </c>
      <c r="AV310" s="3"/>
      <c r="AW310" s="3"/>
      <c r="AX310" s="3"/>
      <c r="AY310" s="3"/>
      <c r="AZ310" s="3"/>
      <c r="BA310" s="3"/>
      <c r="BB310" s="3"/>
      <c r="BC310" s="3"/>
      <c r="BD310" s="3"/>
      <c r="BE310" s="3">
        <v>7</v>
      </c>
    </row>
    <row r="311" spans="1:58" ht="18" customHeight="1">
      <c r="A311" s="3" t="s">
        <v>28</v>
      </c>
      <c r="B311" s="3" t="s">
        <v>77</v>
      </c>
      <c r="C311" s="21">
        <v>1</v>
      </c>
      <c r="D311" s="3"/>
      <c r="E311" s="3"/>
      <c r="F311" s="3"/>
      <c r="G311" s="3"/>
      <c r="H311" s="3"/>
      <c r="I311" s="3"/>
      <c r="J311" s="3"/>
      <c r="K311" s="3"/>
      <c r="L311" s="3"/>
      <c r="M311" s="3">
        <v>1</v>
      </c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>
        <v>4</v>
      </c>
      <c r="AV311" s="3"/>
      <c r="AW311" s="3"/>
      <c r="AX311" s="3"/>
      <c r="AY311" s="3"/>
      <c r="AZ311" s="3"/>
      <c r="BA311" s="3"/>
      <c r="BB311" s="3"/>
      <c r="BC311" s="3"/>
      <c r="BD311" s="3"/>
      <c r="BE311" s="3">
        <v>5</v>
      </c>
    </row>
    <row r="312" spans="1:58" ht="18" customHeight="1">
      <c r="A312" s="3" t="s">
        <v>28</v>
      </c>
      <c r="B312" s="3" t="s">
        <v>78</v>
      </c>
      <c r="C312" s="21">
        <v>1</v>
      </c>
      <c r="D312" s="3"/>
      <c r="E312" s="3"/>
      <c r="F312" s="3"/>
      <c r="G312" s="3"/>
      <c r="H312" s="3"/>
      <c r="I312" s="3"/>
      <c r="J312" s="3"/>
      <c r="K312" s="3"/>
      <c r="L312" s="3"/>
      <c r="M312" s="3">
        <v>1</v>
      </c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>
        <v>7</v>
      </c>
      <c r="AV312" s="3"/>
      <c r="AW312" s="3"/>
      <c r="AX312" s="3"/>
      <c r="AY312" s="3"/>
      <c r="AZ312" s="3"/>
      <c r="BA312" s="3"/>
      <c r="BB312" s="3"/>
      <c r="BC312" s="3"/>
      <c r="BD312" s="3"/>
      <c r="BE312" s="3">
        <v>8</v>
      </c>
    </row>
    <row r="313" spans="1:58" ht="18" customHeight="1">
      <c r="A313" s="3" t="s">
        <v>28</v>
      </c>
      <c r="B313" s="3" t="s">
        <v>80</v>
      </c>
      <c r="C313" s="21">
        <v>1</v>
      </c>
      <c r="D313" s="3"/>
      <c r="E313" s="3"/>
      <c r="F313" s="3"/>
      <c r="G313" s="3"/>
      <c r="H313" s="3"/>
      <c r="I313" s="3"/>
      <c r="J313" s="3"/>
      <c r="K313" s="3"/>
      <c r="L313" s="3"/>
      <c r="M313" s="3">
        <v>1</v>
      </c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>
        <v>4</v>
      </c>
      <c r="AV313" s="3"/>
      <c r="AW313" s="3"/>
      <c r="AX313" s="3"/>
      <c r="AY313" s="3"/>
      <c r="AZ313" s="3"/>
      <c r="BA313" s="3"/>
      <c r="BB313" s="3"/>
      <c r="BC313" s="3"/>
      <c r="BD313" s="3"/>
      <c r="BE313" s="3">
        <v>5</v>
      </c>
    </row>
    <row r="314" spans="1:58" ht="18" customHeight="1">
      <c r="A314" s="3" t="s">
        <v>28</v>
      </c>
      <c r="B314" s="3" t="s">
        <v>82</v>
      </c>
      <c r="C314" s="21">
        <v>1</v>
      </c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>
        <v>4</v>
      </c>
      <c r="AV314" s="3"/>
      <c r="AW314" s="3"/>
      <c r="AX314" s="3"/>
      <c r="AY314" s="3"/>
      <c r="AZ314" s="3"/>
      <c r="BA314" s="3"/>
      <c r="BB314" s="3"/>
      <c r="BC314" s="3"/>
      <c r="BD314" s="3"/>
      <c r="BE314" s="3">
        <v>4</v>
      </c>
    </row>
    <row r="315" spans="1:58" s="2" customFormat="1" ht="18" customHeight="1">
      <c r="A315" s="1392" t="s">
        <v>622</v>
      </c>
      <c r="B315" s="1392"/>
      <c r="C315" s="27">
        <f>SUM(C281:C314)</f>
        <v>34</v>
      </c>
      <c r="D315" s="7"/>
      <c r="E315" s="7"/>
      <c r="F315" s="7"/>
      <c r="G315" s="7"/>
      <c r="H315" s="7"/>
      <c r="I315" s="7"/>
      <c r="J315" s="7"/>
      <c r="K315" s="7"/>
      <c r="L315" s="7"/>
      <c r="M315" s="7">
        <f>SUM(M281:M314)</f>
        <v>9</v>
      </c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>
        <f>SUM(AU281:AU314)</f>
        <v>119</v>
      </c>
      <c r="AV315" s="7"/>
      <c r="AW315" s="7"/>
      <c r="AX315" s="7"/>
      <c r="AY315" s="7"/>
      <c r="AZ315" s="7"/>
      <c r="BA315" s="7"/>
      <c r="BB315" s="7"/>
      <c r="BC315" s="7"/>
      <c r="BD315" s="7"/>
      <c r="BE315" s="7">
        <f>SUM(BE281:BE314)</f>
        <v>128</v>
      </c>
      <c r="BF315" s="2">
        <f>SUM(İLKOKUL!AK177)</f>
        <v>128</v>
      </c>
    </row>
    <row r="316" spans="1:58" ht="18" customHeight="1">
      <c r="A316" s="3" t="s">
        <v>28</v>
      </c>
      <c r="B316" s="3" t="s">
        <v>30</v>
      </c>
      <c r="C316" s="21">
        <v>1</v>
      </c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>
        <v>1</v>
      </c>
      <c r="O316" s="3"/>
      <c r="P316" s="3"/>
      <c r="Q316" s="3"/>
      <c r="R316" s="3"/>
      <c r="S316" s="3"/>
      <c r="T316" s="3">
        <v>2</v>
      </c>
      <c r="U316" s="3"/>
      <c r="V316" s="3"/>
      <c r="W316" s="3"/>
      <c r="X316" s="3"/>
      <c r="Y316" s="3">
        <v>1</v>
      </c>
      <c r="Z316" s="3"/>
      <c r="AA316" s="3"/>
      <c r="AB316" s="3"/>
      <c r="AC316" s="3">
        <v>2</v>
      </c>
      <c r="AD316" s="3">
        <v>1</v>
      </c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>
        <v>1</v>
      </c>
      <c r="AP316" s="3"/>
      <c r="AQ316" s="3"/>
      <c r="AR316" s="3">
        <v>1</v>
      </c>
      <c r="AS316" s="3"/>
      <c r="AT316" s="3"/>
      <c r="AU316" s="3"/>
      <c r="AV316" s="3">
        <v>1</v>
      </c>
      <c r="AW316" s="3"/>
      <c r="AX316" s="3">
        <v>1</v>
      </c>
      <c r="AY316" s="3"/>
      <c r="AZ316" s="3"/>
      <c r="BA316" s="3"/>
      <c r="BB316" s="3">
        <v>2</v>
      </c>
      <c r="BC316" s="3"/>
      <c r="BD316" s="3"/>
      <c r="BE316" s="3">
        <v>13</v>
      </c>
    </row>
    <row r="317" spans="1:58" ht="18" customHeight="1">
      <c r="A317" s="3" t="s">
        <v>28</v>
      </c>
      <c r="B317" s="3" t="s">
        <v>32</v>
      </c>
      <c r="C317" s="21">
        <v>1</v>
      </c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>
        <v>1</v>
      </c>
      <c r="U317" s="3"/>
      <c r="V317" s="3"/>
      <c r="W317" s="3"/>
      <c r="X317" s="3"/>
      <c r="Y317" s="3"/>
      <c r="Z317" s="3"/>
      <c r="AA317" s="3"/>
      <c r="AB317" s="3"/>
      <c r="AC317" s="3">
        <v>1</v>
      </c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>
        <v>1</v>
      </c>
      <c r="AW317" s="3"/>
      <c r="AX317" s="3"/>
      <c r="AY317" s="3"/>
      <c r="AZ317" s="3"/>
      <c r="BA317" s="3"/>
      <c r="BB317" s="3">
        <v>1</v>
      </c>
      <c r="BC317" s="3"/>
      <c r="BD317" s="3"/>
      <c r="BE317" s="3">
        <v>4</v>
      </c>
    </row>
    <row r="318" spans="1:58" ht="18" customHeight="1">
      <c r="A318" s="3" t="s">
        <v>28</v>
      </c>
      <c r="B318" s="3" t="s">
        <v>37</v>
      </c>
      <c r="C318" s="21">
        <v>1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>
        <v>1</v>
      </c>
      <c r="O318" s="3"/>
      <c r="P318" s="3"/>
      <c r="Q318" s="3"/>
      <c r="R318" s="3"/>
      <c r="S318" s="3"/>
      <c r="T318" s="3">
        <v>1</v>
      </c>
      <c r="U318" s="3"/>
      <c r="V318" s="3"/>
      <c r="W318" s="3"/>
      <c r="X318" s="3"/>
      <c r="Y318" s="3">
        <v>1</v>
      </c>
      <c r="Z318" s="3"/>
      <c r="AA318" s="3"/>
      <c r="AB318" s="3"/>
      <c r="AC318" s="3">
        <v>2</v>
      </c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>
        <v>1</v>
      </c>
      <c r="AP318" s="3"/>
      <c r="AQ318" s="3"/>
      <c r="AR318" s="3">
        <v>1</v>
      </c>
      <c r="AS318" s="3"/>
      <c r="AT318" s="3"/>
      <c r="AU318" s="3"/>
      <c r="AV318" s="3">
        <v>1</v>
      </c>
      <c r="AW318" s="3"/>
      <c r="AX318" s="3">
        <v>1</v>
      </c>
      <c r="AY318" s="3"/>
      <c r="AZ318" s="3"/>
      <c r="BA318" s="3"/>
      <c r="BB318" s="3">
        <v>2</v>
      </c>
      <c r="BC318" s="3"/>
      <c r="BD318" s="3"/>
      <c r="BE318" s="3">
        <v>11</v>
      </c>
    </row>
    <row r="319" spans="1:58" ht="18" customHeight="1">
      <c r="A319" s="3" t="s">
        <v>28</v>
      </c>
      <c r="B319" s="3" t="s">
        <v>40</v>
      </c>
      <c r="C319" s="21">
        <v>1</v>
      </c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>
        <v>1</v>
      </c>
      <c r="U319" s="3"/>
      <c r="V319" s="3"/>
      <c r="W319" s="3"/>
      <c r="X319" s="3"/>
      <c r="Y319" s="3"/>
      <c r="Z319" s="3"/>
      <c r="AA319" s="3"/>
      <c r="AB319" s="3"/>
      <c r="AC319" s="3">
        <v>1</v>
      </c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>
        <v>1</v>
      </c>
      <c r="BC319" s="3"/>
      <c r="BD319" s="3"/>
      <c r="BE319" s="3">
        <v>3</v>
      </c>
    </row>
    <row r="320" spans="1:58" ht="18" customHeight="1">
      <c r="A320" s="3" t="s">
        <v>28</v>
      </c>
      <c r="B320" s="3" t="s">
        <v>42</v>
      </c>
      <c r="C320" s="21">
        <v>1</v>
      </c>
      <c r="D320" s="3"/>
      <c r="E320" s="3"/>
      <c r="F320" s="3"/>
      <c r="G320" s="3"/>
      <c r="H320" s="3"/>
      <c r="I320" s="3">
        <v>1</v>
      </c>
      <c r="J320" s="3"/>
      <c r="K320" s="3"/>
      <c r="L320" s="3"/>
      <c r="M320" s="3"/>
      <c r="N320" s="3">
        <v>1</v>
      </c>
      <c r="O320" s="3"/>
      <c r="P320" s="3"/>
      <c r="Q320" s="3"/>
      <c r="R320" s="3"/>
      <c r="S320" s="3"/>
      <c r="T320" s="3">
        <v>1</v>
      </c>
      <c r="U320" s="3"/>
      <c r="V320" s="3"/>
      <c r="W320" s="3"/>
      <c r="X320" s="3"/>
      <c r="Y320" s="3"/>
      <c r="Z320" s="3"/>
      <c r="AA320" s="3"/>
      <c r="AB320" s="3"/>
      <c r="AC320" s="3">
        <v>1</v>
      </c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>
        <v>1</v>
      </c>
      <c r="AW320" s="3"/>
      <c r="AX320" s="3"/>
      <c r="AY320" s="3"/>
      <c r="AZ320" s="3"/>
      <c r="BA320" s="3"/>
      <c r="BB320" s="3">
        <v>1</v>
      </c>
      <c r="BC320" s="3"/>
      <c r="BD320" s="3"/>
      <c r="BE320" s="3">
        <v>6</v>
      </c>
    </row>
    <row r="321" spans="1:58" ht="18" customHeight="1">
      <c r="A321" s="3" t="s">
        <v>28</v>
      </c>
      <c r="B321" s="3" t="s">
        <v>47</v>
      </c>
      <c r="C321" s="21">
        <v>1</v>
      </c>
      <c r="D321" s="3"/>
      <c r="E321" s="3"/>
      <c r="F321" s="3"/>
      <c r="G321" s="3"/>
      <c r="H321" s="3"/>
      <c r="I321" s="3">
        <v>1</v>
      </c>
      <c r="J321" s="3"/>
      <c r="K321" s="3"/>
      <c r="L321" s="3"/>
      <c r="M321" s="3"/>
      <c r="N321" s="3">
        <v>2</v>
      </c>
      <c r="O321" s="3"/>
      <c r="P321" s="3"/>
      <c r="Q321" s="3"/>
      <c r="R321" s="3"/>
      <c r="S321" s="3"/>
      <c r="T321" s="3">
        <v>1</v>
      </c>
      <c r="U321" s="3"/>
      <c r="V321" s="3"/>
      <c r="W321" s="3"/>
      <c r="X321" s="3"/>
      <c r="Y321" s="3">
        <v>1</v>
      </c>
      <c r="Z321" s="3"/>
      <c r="AA321" s="3"/>
      <c r="AB321" s="3"/>
      <c r="AC321" s="3">
        <v>2</v>
      </c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>
        <v>1</v>
      </c>
      <c r="AS321" s="3"/>
      <c r="AT321" s="3"/>
      <c r="AU321" s="3"/>
      <c r="AV321" s="3">
        <v>1</v>
      </c>
      <c r="AW321" s="3"/>
      <c r="AX321" s="3"/>
      <c r="AY321" s="3"/>
      <c r="AZ321" s="3"/>
      <c r="BA321" s="3"/>
      <c r="BB321" s="3">
        <v>2</v>
      </c>
      <c r="BC321" s="3"/>
      <c r="BD321" s="3"/>
      <c r="BE321" s="3">
        <v>11</v>
      </c>
    </row>
    <row r="322" spans="1:58" ht="18" customHeight="1">
      <c r="A322" s="3" t="s">
        <v>28</v>
      </c>
      <c r="B322" s="3" t="s">
        <v>48</v>
      </c>
      <c r="C322" s="21">
        <v>1</v>
      </c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>
        <v>1</v>
      </c>
      <c r="AD322" s="3">
        <v>1</v>
      </c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>
        <v>1</v>
      </c>
      <c r="AW322" s="3"/>
      <c r="AX322" s="3"/>
      <c r="AY322" s="3"/>
      <c r="AZ322" s="3"/>
      <c r="BA322" s="3"/>
      <c r="BB322" s="3">
        <v>1</v>
      </c>
      <c r="BC322" s="3"/>
      <c r="BD322" s="3"/>
      <c r="BE322" s="3">
        <v>4</v>
      </c>
    </row>
    <row r="323" spans="1:58" ht="18" customHeight="1">
      <c r="A323" s="3" t="s">
        <v>28</v>
      </c>
      <c r="B323" s="3" t="s">
        <v>51</v>
      </c>
      <c r="C323" s="21">
        <v>1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>
        <v>1</v>
      </c>
      <c r="O323" s="3"/>
      <c r="P323" s="3"/>
      <c r="Q323" s="3"/>
      <c r="R323" s="3"/>
      <c r="S323" s="3"/>
      <c r="T323" s="3">
        <v>2</v>
      </c>
      <c r="U323" s="3"/>
      <c r="V323" s="3"/>
      <c r="W323" s="3"/>
      <c r="X323" s="3"/>
      <c r="Y323" s="3"/>
      <c r="Z323" s="3"/>
      <c r="AA323" s="3"/>
      <c r="AB323" s="3"/>
      <c r="AC323" s="3">
        <v>2</v>
      </c>
      <c r="AD323" s="3">
        <v>1</v>
      </c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>
        <v>1</v>
      </c>
      <c r="AP323" s="3"/>
      <c r="AQ323" s="3"/>
      <c r="AR323" s="3">
        <v>1</v>
      </c>
      <c r="AS323" s="3"/>
      <c r="AT323" s="3"/>
      <c r="AU323" s="3"/>
      <c r="AV323" s="3">
        <v>1</v>
      </c>
      <c r="AW323" s="3"/>
      <c r="AX323" s="3">
        <v>1</v>
      </c>
      <c r="AY323" s="3"/>
      <c r="AZ323" s="3"/>
      <c r="BA323" s="3"/>
      <c r="BB323" s="3">
        <v>2</v>
      </c>
      <c r="BC323" s="3"/>
      <c r="BD323" s="3"/>
      <c r="BE323" s="3">
        <v>12</v>
      </c>
    </row>
    <row r="324" spans="1:58" ht="18" customHeight="1">
      <c r="A324" s="3" t="s">
        <v>28</v>
      </c>
      <c r="B324" s="3" t="s">
        <v>55</v>
      </c>
      <c r="C324" s="21">
        <v>1</v>
      </c>
      <c r="D324" s="3"/>
      <c r="E324" s="3"/>
      <c r="F324" s="3"/>
      <c r="G324" s="3"/>
      <c r="H324" s="3">
        <v>1</v>
      </c>
      <c r="I324" s="3">
        <v>1</v>
      </c>
      <c r="J324" s="3"/>
      <c r="K324" s="3"/>
      <c r="L324" s="3"/>
      <c r="M324" s="3"/>
      <c r="N324" s="3">
        <v>1</v>
      </c>
      <c r="O324" s="3"/>
      <c r="P324" s="3"/>
      <c r="Q324" s="3"/>
      <c r="R324" s="3"/>
      <c r="S324" s="3"/>
      <c r="T324" s="3">
        <v>1</v>
      </c>
      <c r="U324" s="3"/>
      <c r="V324" s="3"/>
      <c r="W324" s="3"/>
      <c r="X324" s="3"/>
      <c r="Y324" s="3"/>
      <c r="Z324" s="3"/>
      <c r="AA324" s="3"/>
      <c r="AB324" s="3"/>
      <c r="AC324" s="3">
        <v>1</v>
      </c>
      <c r="AD324" s="3">
        <v>1</v>
      </c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>
        <v>1</v>
      </c>
      <c r="AW324" s="3"/>
      <c r="AX324" s="3"/>
      <c r="AY324" s="3"/>
      <c r="AZ324" s="3"/>
      <c r="BA324" s="3"/>
      <c r="BB324" s="3">
        <v>1</v>
      </c>
      <c r="BC324" s="3"/>
      <c r="BD324" s="3"/>
      <c r="BE324" s="3">
        <v>8</v>
      </c>
    </row>
    <row r="325" spans="1:58" ht="18" customHeight="1">
      <c r="A325" s="3" t="s">
        <v>28</v>
      </c>
      <c r="B325" s="3" t="s">
        <v>60</v>
      </c>
      <c r="C325" s="21">
        <v>1</v>
      </c>
      <c r="D325" s="3"/>
      <c r="E325" s="3"/>
      <c r="F325" s="3"/>
      <c r="G325" s="3"/>
      <c r="H325" s="3">
        <v>1</v>
      </c>
      <c r="I325" s="3">
        <v>1</v>
      </c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>
        <v>1</v>
      </c>
      <c r="U325" s="3"/>
      <c r="V325" s="3"/>
      <c r="W325" s="3"/>
      <c r="X325" s="3"/>
      <c r="Y325" s="3">
        <v>1</v>
      </c>
      <c r="Z325" s="3"/>
      <c r="AA325" s="3"/>
      <c r="AB325" s="3"/>
      <c r="AC325" s="3">
        <v>1</v>
      </c>
      <c r="AD325" s="3">
        <v>1</v>
      </c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>
        <v>1</v>
      </c>
      <c r="AW325" s="3"/>
      <c r="AX325" s="3">
        <v>1</v>
      </c>
      <c r="AY325" s="3"/>
      <c r="AZ325" s="3"/>
      <c r="BA325" s="3"/>
      <c r="BB325" s="3">
        <v>1</v>
      </c>
      <c r="BC325" s="3"/>
      <c r="BD325" s="3"/>
      <c r="BE325" s="3">
        <v>9</v>
      </c>
    </row>
    <row r="326" spans="1:58" ht="18" customHeight="1">
      <c r="A326" s="3" t="s">
        <v>28</v>
      </c>
      <c r="B326" s="3" t="s">
        <v>66</v>
      </c>
      <c r="C326" s="21">
        <v>1</v>
      </c>
      <c r="D326" s="3"/>
      <c r="E326" s="3"/>
      <c r="F326" s="3"/>
      <c r="G326" s="3"/>
      <c r="H326" s="3">
        <v>1</v>
      </c>
      <c r="I326" s="3">
        <v>1</v>
      </c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>
        <v>1</v>
      </c>
      <c r="AD326" s="3">
        <v>1</v>
      </c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>
        <v>1</v>
      </c>
      <c r="AW326" s="3"/>
      <c r="AX326" s="3">
        <v>1</v>
      </c>
      <c r="AY326" s="3"/>
      <c r="AZ326" s="3"/>
      <c r="BA326" s="3"/>
      <c r="BB326" s="3">
        <v>1</v>
      </c>
      <c r="BC326" s="3"/>
      <c r="BD326" s="3"/>
      <c r="BE326" s="3">
        <v>7</v>
      </c>
    </row>
    <row r="327" spans="1:58" ht="18" customHeight="1">
      <c r="A327" s="3" t="s">
        <v>28</v>
      </c>
      <c r="B327" s="3" t="s">
        <v>71</v>
      </c>
      <c r="C327" s="21">
        <v>1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>
        <v>1</v>
      </c>
      <c r="U327" s="3"/>
      <c r="V327" s="3"/>
      <c r="W327" s="3"/>
      <c r="X327" s="3"/>
      <c r="Y327" s="3"/>
      <c r="Z327" s="3"/>
      <c r="AA327" s="3"/>
      <c r="AB327" s="3"/>
      <c r="AC327" s="3">
        <v>1</v>
      </c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>
        <v>1</v>
      </c>
      <c r="AW327" s="3"/>
      <c r="AX327" s="3"/>
      <c r="AY327" s="3"/>
      <c r="AZ327" s="3"/>
      <c r="BA327" s="3"/>
      <c r="BB327" s="3">
        <v>1</v>
      </c>
      <c r="BC327" s="3"/>
      <c r="BD327" s="3"/>
      <c r="BE327" s="3">
        <v>4</v>
      </c>
    </row>
    <row r="328" spans="1:58" ht="18" customHeight="1">
      <c r="A328" s="3" t="s">
        <v>28</v>
      </c>
      <c r="B328" s="3" t="s">
        <v>74</v>
      </c>
      <c r="C328" s="21">
        <v>1</v>
      </c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>
        <v>1</v>
      </c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>
        <v>1</v>
      </c>
      <c r="AW328" s="3"/>
      <c r="AX328" s="3"/>
      <c r="AY328" s="3"/>
      <c r="AZ328" s="3"/>
      <c r="BA328" s="3"/>
      <c r="BB328" s="3">
        <v>1</v>
      </c>
      <c r="BC328" s="3"/>
      <c r="BD328" s="3"/>
      <c r="BE328" s="3">
        <v>3</v>
      </c>
    </row>
    <row r="329" spans="1:58" ht="18" customHeight="1">
      <c r="A329" s="3" t="s">
        <v>28</v>
      </c>
      <c r="B329" s="3" t="s">
        <v>76</v>
      </c>
      <c r="C329" s="21">
        <v>1</v>
      </c>
      <c r="D329" s="3"/>
      <c r="E329" s="3"/>
      <c r="F329" s="3"/>
      <c r="G329" s="3"/>
      <c r="H329" s="3"/>
      <c r="I329" s="3">
        <v>1</v>
      </c>
      <c r="J329" s="3"/>
      <c r="K329" s="3"/>
      <c r="L329" s="3"/>
      <c r="M329" s="3"/>
      <c r="N329" s="3">
        <v>1</v>
      </c>
      <c r="O329" s="3"/>
      <c r="P329" s="3"/>
      <c r="Q329" s="3"/>
      <c r="R329" s="3"/>
      <c r="S329" s="3"/>
      <c r="T329" s="3">
        <v>1</v>
      </c>
      <c r="U329" s="3"/>
      <c r="V329" s="3"/>
      <c r="W329" s="3"/>
      <c r="X329" s="3"/>
      <c r="Y329" s="3"/>
      <c r="Z329" s="3"/>
      <c r="AA329" s="3"/>
      <c r="AB329" s="3"/>
      <c r="AC329" s="3">
        <v>2</v>
      </c>
      <c r="AD329" s="3">
        <v>1</v>
      </c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>
        <v>1</v>
      </c>
      <c r="AS329" s="3"/>
      <c r="AT329" s="3"/>
      <c r="AU329" s="3"/>
      <c r="AV329" s="3">
        <v>1</v>
      </c>
      <c r="AW329" s="3"/>
      <c r="AX329" s="3">
        <v>1</v>
      </c>
      <c r="AY329" s="3"/>
      <c r="AZ329" s="3"/>
      <c r="BA329" s="3"/>
      <c r="BB329" s="3">
        <v>2</v>
      </c>
      <c r="BC329" s="3"/>
      <c r="BD329" s="3"/>
      <c r="BE329" s="3">
        <v>11</v>
      </c>
    </row>
    <row r="330" spans="1:58" ht="18" customHeight="1">
      <c r="A330" s="3" t="s">
        <v>28</v>
      </c>
      <c r="B330" s="3" t="s">
        <v>79</v>
      </c>
      <c r="C330" s="21">
        <v>1</v>
      </c>
      <c r="D330" s="3"/>
      <c r="E330" s="3"/>
      <c r="F330" s="3"/>
      <c r="G330" s="3"/>
      <c r="H330" s="3">
        <v>1</v>
      </c>
      <c r="I330" s="3">
        <v>1</v>
      </c>
      <c r="J330" s="3"/>
      <c r="K330" s="3"/>
      <c r="L330" s="3"/>
      <c r="M330" s="3"/>
      <c r="N330" s="3">
        <v>1</v>
      </c>
      <c r="O330" s="3"/>
      <c r="P330" s="3"/>
      <c r="Q330" s="3"/>
      <c r="R330" s="3"/>
      <c r="S330" s="3"/>
      <c r="T330" s="3">
        <v>1</v>
      </c>
      <c r="U330" s="3"/>
      <c r="V330" s="3"/>
      <c r="W330" s="3"/>
      <c r="X330" s="3"/>
      <c r="Y330" s="3">
        <v>1</v>
      </c>
      <c r="Z330" s="3"/>
      <c r="AA330" s="3"/>
      <c r="AB330" s="3"/>
      <c r="AC330" s="3">
        <v>1</v>
      </c>
      <c r="AD330" s="3">
        <v>1</v>
      </c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>
        <v>1</v>
      </c>
      <c r="AS330" s="3"/>
      <c r="AT330" s="3"/>
      <c r="AU330" s="3"/>
      <c r="AV330" s="3">
        <v>1</v>
      </c>
      <c r="AW330" s="3"/>
      <c r="AX330" s="3">
        <v>1</v>
      </c>
      <c r="AY330" s="3"/>
      <c r="AZ330" s="3"/>
      <c r="BA330" s="3"/>
      <c r="BB330" s="3">
        <v>2</v>
      </c>
      <c r="BC330" s="3"/>
      <c r="BD330" s="3"/>
      <c r="BE330" s="3">
        <v>12</v>
      </c>
    </row>
    <row r="331" spans="1:58" ht="18" customHeight="1">
      <c r="A331" s="3" t="s">
        <v>28</v>
      </c>
      <c r="B331" s="3" t="s">
        <v>81</v>
      </c>
      <c r="C331" s="21">
        <v>1</v>
      </c>
      <c r="D331" s="3"/>
      <c r="E331" s="3"/>
      <c r="F331" s="3"/>
      <c r="G331" s="3"/>
      <c r="H331" s="3">
        <v>1</v>
      </c>
      <c r="I331" s="3"/>
      <c r="J331" s="3"/>
      <c r="K331" s="3"/>
      <c r="L331" s="3"/>
      <c r="M331" s="3"/>
      <c r="N331" s="3">
        <v>1</v>
      </c>
      <c r="O331" s="3"/>
      <c r="P331" s="3"/>
      <c r="Q331" s="3"/>
      <c r="R331" s="3"/>
      <c r="S331" s="3"/>
      <c r="T331" s="3">
        <v>1</v>
      </c>
      <c r="U331" s="3"/>
      <c r="V331" s="3"/>
      <c r="W331" s="3"/>
      <c r="X331" s="3"/>
      <c r="Y331" s="3"/>
      <c r="Z331" s="3"/>
      <c r="AA331" s="3"/>
      <c r="AB331" s="3"/>
      <c r="AC331" s="3">
        <v>1</v>
      </c>
      <c r="AD331" s="3">
        <v>1</v>
      </c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>
        <v>1</v>
      </c>
      <c r="AS331" s="3"/>
      <c r="AT331" s="3"/>
      <c r="AU331" s="3"/>
      <c r="AV331" s="3">
        <v>1</v>
      </c>
      <c r="AW331" s="3"/>
      <c r="AX331" s="3">
        <v>1</v>
      </c>
      <c r="AY331" s="3"/>
      <c r="AZ331" s="3"/>
      <c r="BA331" s="3"/>
      <c r="BB331" s="3">
        <v>1</v>
      </c>
      <c r="BC331" s="3"/>
      <c r="BD331" s="3"/>
      <c r="BE331" s="3">
        <v>9</v>
      </c>
    </row>
    <row r="332" spans="1:58" ht="18" customHeight="1">
      <c r="A332" s="3" t="s">
        <v>28</v>
      </c>
      <c r="B332" s="3" t="s">
        <v>83</v>
      </c>
      <c r="C332" s="21">
        <v>1</v>
      </c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>
        <v>1</v>
      </c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>
        <v>1</v>
      </c>
      <c r="AD332" s="3">
        <v>1</v>
      </c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>
        <v>1</v>
      </c>
      <c r="BC332" s="3"/>
      <c r="BD332" s="3"/>
      <c r="BE332" s="3">
        <v>4</v>
      </c>
    </row>
    <row r="333" spans="1:58" s="2" customFormat="1" ht="18" customHeight="1">
      <c r="A333" s="1392" t="s">
        <v>621</v>
      </c>
      <c r="B333" s="1392"/>
      <c r="C333" s="27">
        <f>SUM(C316:C332)</f>
        <v>17</v>
      </c>
      <c r="D333" s="7"/>
      <c r="E333" s="7"/>
      <c r="F333" s="7"/>
      <c r="G333" s="7"/>
      <c r="H333" s="7">
        <f>SUM(H316:H332)</f>
        <v>5</v>
      </c>
      <c r="I333" s="7">
        <f>SUM(I316:I332)</f>
        <v>7</v>
      </c>
      <c r="J333" s="7"/>
      <c r="K333" s="7"/>
      <c r="L333" s="7"/>
      <c r="M333" s="7"/>
      <c r="N333" s="7">
        <f>SUM(N316:N332)</f>
        <v>11</v>
      </c>
      <c r="O333" s="7"/>
      <c r="P333" s="7"/>
      <c r="Q333" s="7"/>
      <c r="R333" s="7"/>
      <c r="S333" s="7"/>
      <c r="T333" s="7">
        <f>SUM(T316:T332)</f>
        <v>15</v>
      </c>
      <c r="U333" s="7"/>
      <c r="V333" s="7"/>
      <c r="W333" s="7"/>
      <c r="X333" s="7"/>
      <c r="Y333" s="7">
        <f>SUM(Y316:Y332)</f>
        <v>5</v>
      </c>
      <c r="Z333" s="7"/>
      <c r="AA333" s="7"/>
      <c r="AB333" s="7"/>
      <c r="AC333" s="7">
        <f>SUM(AC316:AC332)</f>
        <v>22</v>
      </c>
      <c r="AD333" s="7">
        <f>SUM(AD316:AD332)</f>
        <v>10</v>
      </c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>
        <f>SUM(AO316:AO332)</f>
        <v>3</v>
      </c>
      <c r="AP333" s="7"/>
      <c r="AQ333" s="7"/>
      <c r="AR333" s="7">
        <f>SUM(AR316:AR332)</f>
        <v>7</v>
      </c>
      <c r="AS333" s="7"/>
      <c r="AT333" s="7"/>
      <c r="AU333" s="7"/>
      <c r="AV333" s="7">
        <f>SUM(AV316:AV332)</f>
        <v>15</v>
      </c>
      <c r="AW333" s="7"/>
      <c r="AX333" s="7">
        <f>SUM(AX316:AX332)</f>
        <v>8</v>
      </c>
      <c r="AY333" s="7"/>
      <c r="AZ333" s="7"/>
      <c r="BA333" s="7"/>
      <c r="BB333" s="7">
        <f>SUM(BB316:BB332)</f>
        <v>23</v>
      </c>
      <c r="BC333" s="7"/>
      <c r="BD333" s="7"/>
      <c r="BE333" s="7">
        <f>SUM(BE316:BE332)</f>
        <v>131</v>
      </c>
      <c r="BF333" s="2">
        <f>SUM(ORTAOKUL!AG114)</f>
        <v>131</v>
      </c>
    </row>
    <row r="334" spans="1:58" ht="18" customHeight="1">
      <c r="A334" s="3" t="s">
        <v>28</v>
      </c>
      <c r="B334" s="3" t="s">
        <v>44</v>
      </c>
      <c r="C334" s="21">
        <v>1</v>
      </c>
      <c r="D334" s="3"/>
      <c r="E334" s="3">
        <v>1</v>
      </c>
      <c r="F334" s="3"/>
      <c r="G334" s="3"/>
      <c r="H334" s="3"/>
      <c r="I334" s="3"/>
      <c r="J334" s="3">
        <v>1</v>
      </c>
      <c r="K334" s="3"/>
      <c r="L334" s="3">
        <v>1</v>
      </c>
      <c r="M334" s="3"/>
      <c r="N334" s="3">
        <v>1</v>
      </c>
      <c r="O334" s="3"/>
      <c r="P334" s="3"/>
      <c r="Q334" s="3"/>
      <c r="R334" s="3"/>
      <c r="S334" s="3">
        <v>1</v>
      </c>
      <c r="T334" s="3"/>
      <c r="U334" s="3">
        <v>1</v>
      </c>
      <c r="V334" s="3"/>
      <c r="W334" s="3"/>
      <c r="X334" s="3"/>
      <c r="Y334" s="3"/>
      <c r="Z334" s="3"/>
      <c r="AA334" s="3"/>
      <c r="AB334" s="3"/>
      <c r="AC334" s="3"/>
      <c r="AD334" s="3">
        <v>1</v>
      </c>
      <c r="AE334" s="3"/>
      <c r="AF334" s="3">
        <v>1</v>
      </c>
      <c r="AG334" s="3"/>
      <c r="AH334" s="3"/>
      <c r="AI334" s="3"/>
      <c r="AJ334" s="3">
        <v>2</v>
      </c>
      <c r="AK334" s="3"/>
      <c r="AL334" s="3"/>
      <c r="AM334" s="3"/>
      <c r="AN334" s="3"/>
      <c r="AO334" s="3">
        <v>1</v>
      </c>
      <c r="AP334" s="3"/>
      <c r="AQ334" s="3"/>
      <c r="AR334" s="3">
        <v>1</v>
      </c>
      <c r="AS334" s="3"/>
      <c r="AT334" s="3"/>
      <c r="AU334" s="3"/>
      <c r="AV334" s="3"/>
      <c r="AW334" s="3">
        <v>1</v>
      </c>
      <c r="AX334" s="3"/>
      <c r="AY334" s="3"/>
      <c r="AZ334" s="3"/>
      <c r="BA334" s="3">
        <v>2</v>
      </c>
      <c r="BB334" s="3"/>
      <c r="BC334" s="3"/>
      <c r="BD334" s="3"/>
      <c r="BE334" s="3">
        <v>15</v>
      </c>
    </row>
    <row r="335" spans="1:58" ht="18" customHeight="1">
      <c r="A335" s="3" t="s">
        <v>28</v>
      </c>
      <c r="B335" s="3" t="s">
        <v>45</v>
      </c>
      <c r="C335" s="21">
        <v>1</v>
      </c>
      <c r="D335" s="3"/>
      <c r="E335" s="3"/>
      <c r="F335" s="3">
        <v>1</v>
      </c>
      <c r="G335" s="3"/>
      <c r="H335" s="3"/>
      <c r="I335" s="3"/>
      <c r="J335" s="3"/>
      <c r="K335" s="3"/>
      <c r="L335" s="3">
        <v>1</v>
      </c>
      <c r="M335" s="3"/>
      <c r="N335" s="3"/>
      <c r="O335" s="3"/>
      <c r="P335" s="3"/>
      <c r="Q335" s="3"/>
      <c r="R335" s="3"/>
      <c r="S335" s="3">
        <v>1</v>
      </c>
      <c r="T335" s="3"/>
      <c r="U335" s="3">
        <v>1</v>
      </c>
      <c r="V335" s="3"/>
      <c r="W335" s="3"/>
      <c r="X335" s="3"/>
      <c r="Y335" s="3"/>
      <c r="Z335" s="3"/>
      <c r="AA335" s="3"/>
      <c r="AB335" s="3">
        <v>2</v>
      </c>
      <c r="AC335" s="3"/>
      <c r="AD335" s="3">
        <v>2</v>
      </c>
      <c r="AE335" s="3"/>
      <c r="AF335" s="3"/>
      <c r="AG335" s="3"/>
      <c r="AH335" s="3"/>
      <c r="AI335" s="3"/>
      <c r="AJ335" s="3">
        <v>1</v>
      </c>
      <c r="AK335" s="3"/>
      <c r="AL335" s="3"/>
      <c r="AM335" s="3"/>
      <c r="AN335" s="3"/>
      <c r="AO335" s="3"/>
      <c r="AP335" s="3"/>
      <c r="AQ335" s="3"/>
      <c r="AR335" s="3">
        <v>1</v>
      </c>
      <c r="AS335" s="3"/>
      <c r="AT335" s="3"/>
      <c r="AU335" s="3"/>
      <c r="AV335" s="3"/>
      <c r="AW335" s="3">
        <v>2</v>
      </c>
      <c r="AX335" s="3"/>
      <c r="AY335" s="3"/>
      <c r="AZ335" s="3"/>
      <c r="BA335" s="3">
        <v>3</v>
      </c>
      <c r="BB335" s="3"/>
      <c r="BC335" s="3"/>
      <c r="BD335" s="3"/>
      <c r="BE335" s="3">
        <v>15</v>
      </c>
    </row>
    <row r="336" spans="1:58" ht="18" customHeight="1">
      <c r="A336" s="3" t="s">
        <v>28</v>
      </c>
      <c r="B336" s="3" t="s">
        <v>49</v>
      </c>
      <c r="C336" s="21">
        <v>1</v>
      </c>
      <c r="D336" s="3"/>
      <c r="E336" s="3"/>
      <c r="F336" s="3"/>
      <c r="G336" s="3"/>
      <c r="H336" s="3">
        <v>1</v>
      </c>
      <c r="I336" s="3"/>
      <c r="J336" s="3"/>
      <c r="K336" s="3"/>
      <c r="L336" s="3">
        <v>1</v>
      </c>
      <c r="M336" s="3"/>
      <c r="N336" s="3">
        <v>1</v>
      </c>
      <c r="O336" s="3"/>
      <c r="P336" s="3"/>
      <c r="Q336" s="3"/>
      <c r="R336" s="3"/>
      <c r="S336" s="3">
        <v>1</v>
      </c>
      <c r="T336" s="3"/>
      <c r="U336" s="3">
        <v>1</v>
      </c>
      <c r="V336" s="3"/>
      <c r="W336" s="3"/>
      <c r="X336" s="3"/>
      <c r="Y336" s="3">
        <v>1</v>
      </c>
      <c r="Z336" s="3"/>
      <c r="AA336" s="3"/>
      <c r="AB336" s="3"/>
      <c r="AC336" s="3"/>
      <c r="AD336" s="3">
        <v>1</v>
      </c>
      <c r="AE336" s="3"/>
      <c r="AF336" s="3">
        <v>1</v>
      </c>
      <c r="AG336" s="3"/>
      <c r="AH336" s="3"/>
      <c r="AI336" s="3"/>
      <c r="AJ336" s="3">
        <v>1</v>
      </c>
      <c r="AK336" s="3"/>
      <c r="AL336" s="3"/>
      <c r="AM336" s="3"/>
      <c r="AN336" s="3"/>
      <c r="AO336" s="3"/>
      <c r="AP336" s="3"/>
      <c r="AQ336" s="3"/>
      <c r="AR336" s="3">
        <v>1</v>
      </c>
      <c r="AS336" s="3"/>
      <c r="AT336" s="3"/>
      <c r="AU336" s="3"/>
      <c r="AV336" s="3"/>
      <c r="AW336" s="3">
        <v>1</v>
      </c>
      <c r="AX336" s="3"/>
      <c r="AY336" s="3"/>
      <c r="AZ336" s="3"/>
      <c r="BA336" s="3">
        <v>1</v>
      </c>
      <c r="BB336" s="3"/>
      <c r="BC336" s="3"/>
      <c r="BD336" s="3"/>
      <c r="BE336" s="3">
        <v>12</v>
      </c>
    </row>
    <row r="337" spans="1:58" ht="18" customHeight="1">
      <c r="A337" s="1392" t="s">
        <v>604</v>
      </c>
      <c r="B337" s="1392"/>
      <c r="C337" s="27">
        <f>SUM(C334:C336)</f>
        <v>3</v>
      </c>
      <c r="D337" s="7"/>
      <c r="E337" s="7">
        <f>SUM(E334:E336)</f>
        <v>1</v>
      </c>
      <c r="F337" s="7">
        <f>SUM(F334:F336)</f>
        <v>1</v>
      </c>
      <c r="G337" s="7"/>
      <c r="H337" s="7">
        <f>SUM(H334:H336)</f>
        <v>1</v>
      </c>
      <c r="I337" s="7"/>
      <c r="J337" s="7">
        <f>SUM(J334:J336)</f>
        <v>1</v>
      </c>
      <c r="K337" s="7"/>
      <c r="L337" s="7">
        <f>SUM(L334:L336)</f>
        <v>3</v>
      </c>
      <c r="M337" s="7"/>
      <c r="N337" s="7">
        <f>SUM(N334:N336)</f>
        <v>2</v>
      </c>
      <c r="O337" s="7"/>
      <c r="P337" s="7"/>
      <c r="Q337" s="7"/>
      <c r="R337" s="7"/>
      <c r="S337" s="7">
        <f>SUM(S334:S336)</f>
        <v>3</v>
      </c>
      <c r="T337" s="7"/>
      <c r="U337" s="7">
        <f>SUM(U334:U336)</f>
        <v>3</v>
      </c>
      <c r="V337" s="7"/>
      <c r="W337" s="7"/>
      <c r="X337" s="7"/>
      <c r="Y337" s="7">
        <f>SUM(Y334:Y336)</f>
        <v>1</v>
      </c>
      <c r="Z337" s="7"/>
      <c r="AA337" s="7"/>
      <c r="AB337" s="7">
        <f>SUM(AB334:AB336)</f>
        <v>2</v>
      </c>
      <c r="AC337" s="7"/>
      <c r="AD337" s="7">
        <f>SUM(AD334:AD336)</f>
        <v>4</v>
      </c>
      <c r="AE337" s="7"/>
      <c r="AF337" s="7">
        <f>SUM(AF334:AF336)</f>
        <v>2</v>
      </c>
      <c r="AG337" s="7"/>
      <c r="AH337" s="7"/>
      <c r="AI337" s="7"/>
      <c r="AJ337" s="7">
        <f>SUM(AJ334:AJ336)</f>
        <v>4</v>
      </c>
      <c r="AK337" s="7"/>
      <c r="AL337" s="7"/>
      <c r="AM337" s="7"/>
      <c r="AN337" s="7"/>
      <c r="AO337" s="7">
        <f>SUM(AO334:AO336)</f>
        <v>1</v>
      </c>
      <c r="AP337" s="7"/>
      <c r="AQ337" s="7"/>
      <c r="AR337" s="7">
        <f>SUM(AR334:AR336)</f>
        <v>3</v>
      </c>
      <c r="AS337" s="7"/>
      <c r="AT337" s="7"/>
      <c r="AU337" s="7"/>
      <c r="AV337" s="7"/>
      <c r="AW337" s="7">
        <f>SUM(AW334:AW336)</f>
        <v>4</v>
      </c>
      <c r="AX337" s="7"/>
      <c r="AY337" s="7"/>
      <c r="AZ337" s="7"/>
      <c r="BA337" s="7">
        <f>SUM(BA334:BA336)</f>
        <v>6</v>
      </c>
      <c r="BB337" s="7"/>
      <c r="BC337" s="7"/>
      <c r="BD337" s="7"/>
      <c r="BE337" s="7">
        <f>SUM(BE334:BE336)</f>
        <v>42</v>
      </c>
      <c r="BF337">
        <f>SUM(LİSE!AN67)</f>
        <v>42</v>
      </c>
    </row>
    <row r="338" spans="1:58" ht="18" customHeight="1">
      <c r="A338" s="1393" t="s">
        <v>605</v>
      </c>
      <c r="B338" s="1393"/>
      <c r="C338" s="26">
        <f>SUM(C337,C333,C315,C280,C278)</f>
        <v>57</v>
      </c>
      <c r="D338" s="8"/>
      <c r="E338" s="8">
        <v>1</v>
      </c>
      <c r="F338" s="8">
        <v>1</v>
      </c>
      <c r="G338" s="8"/>
      <c r="H338" s="8">
        <v>6</v>
      </c>
      <c r="I338" s="8">
        <v>8</v>
      </c>
      <c r="J338" s="8">
        <v>1</v>
      </c>
      <c r="K338" s="8"/>
      <c r="L338" s="8">
        <v>3</v>
      </c>
      <c r="M338" s="8">
        <v>14</v>
      </c>
      <c r="N338" s="8">
        <v>13</v>
      </c>
      <c r="O338" s="8"/>
      <c r="P338" s="8"/>
      <c r="Q338" s="8"/>
      <c r="R338" s="8"/>
      <c r="S338" s="8">
        <v>3</v>
      </c>
      <c r="T338" s="8">
        <v>15</v>
      </c>
      <c r="U338" s="8">
        <v>3</v>
      </c>
      <c r="V338" s="8"/>
      <c r="W338" s="8"/>
      <c r="X338" s="8"/>
      <c r="Y338" s="8">
        <v>6</v>
      </c>
      <c r="Z338" s="8"/>
      <c r="AA338" s="8"/>
      <c r="AB338" s="8">
        <v>2</v>
      </c>
      <c r="AC338" s="8">
        <v>22</v>
      </c>
      <c r="AD338" s="8">
        <v>14</v>
      </c>
      <c r="AE338" s="8"/>
      <c r="AF338" s="8">
        <v>2</v>
      </c>
      <c r="AG338" s="8"/>
      <c r="AH338" s="8"/>
      <c r="AI338" s="8"/>
      <c r="AJ338" s="8">
        <v>4</v>
      </c>
      <c r="AK338" s="8"/>
      <c r="AL338" s="8"/>
      <c r="AM338" s="8"/>
      <c r="AN338" s="8"/>
      <c r="AO338" s="8">
        <v>4</v>
      </c>
      <c r="AP338" s="8"/>
      <c r="AQ338" s="8"/>
      <c r="AR338" s="8">
        <v>10</v>
      </c>
      <c r="AS338" s="8"/>
      <c r="AT338" s="8"/>
      <c r="AU338" s="8">
        <v>120</v>
      </c>
      <c r="AV338" s="8">
        <v>15</v>
      </c>
      <c r="AW338" s="8">
        <v>4</v>
      </c>
      <c r="AX338" s="8">
        <v>8</v>
      </c>
      <c r="AY338" s="8"/>
      <c r="AZ338" s="8"/>
      <c r="BA338" s="8">
        <v>6</v>
      </c>
      <c r="BB338" s="8">
        <v>23</v>
      </c>
      <c r="BC338" s="8"/>
      <c r="BD338" s="8"/>
      <c r="BE338" s="8">
        <v>308</v>
      </c>
    </row>
    <row r="339" spans="1:58" s="2" customFormat="1" ht="18" customHeight="1">
      <c r="A339" s="3" t="s">
        <v>84</v>
      </c>
      <c r="B339" s="3" t="s">
        <v>475</v>
      </c>
      <c r="C339" s="21">
        <v>1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>
        <v>1</v>
      </c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>
        <v>1</v>
      </c>
      <c r="AV339" s="3"/>
      <c r="AW339" s="3"/>
      <c r="AX339" s="3"/>
      <c r="AY339" s="3"/>
      <c r="AZ339" s="3"/>
      <c r="BA339" s="3"/>
      <c r="BB339" s="3"/>
      <c r="BC339" s="3"/>
      <c r="BD339" s="3"/>
      <c r="BE339" s="3">
        <v>2</v>
      </c>
    </row>
    <row r="340" spans="1:58" ht="18" customHeight="1">
      <c r="A340" s="3" t="s">
        <v>84</v>
      </c>
      <c r="B340" s="3" t="s">
        <v>476</v>
      </c>
      <c r="C340" s="21">
        <v>1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>
        <v>1</v>
      </c>
      <c r="AN340" s="3"/>
      <c r="AO340" s="3"/>
      <c r="AP340" s="3"/>
      <c r="AQ340" s="3"/>
      <c r="AR340" s="3"/>
      <c r="AS340" s="3"/>
      <c r="AT340" s="3"/>
      <c r="AU340" s="3">
        <v>2</v>
      </c>
      <c r="AV340" s="3"/>
      <c r="AW340" s="3"/>
      <c r="AX340" s="3"/>
      <c r="AY340" s="3"/>
      <c r="AZ340" s="3"/>
      <c r="BA340" s="3"/>
      <c r="BB340" s="3"/>
      <c r="BC340" s="3"/>
      <c r="BD340" s="3"/>
      <c r="BE340" s="3">
        <v>3</v>
      </c>
    </row>
    <row r="341" spans="1:58" s="2" customFormat="1" ht="18" customHeight="1">
      <c r="A341" s="1392" t="s">
        <v>597</v>
      </c>
      <c r="B341" s="1392"/>
      <c r="C341" s="27">
        <f>SUM(C339:C340)</f>
        <v>2</v>
      </c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>
        <f>SUM(P339:P340)</f>
        <v>1</v>
      </c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>
        <f>SUM(AM339:AM340)</f>
        <v>1</v>
      </c>
      <c r="AN341" s="7"/>
      <c r="AO341" s="7"/>
      <c r="AP341" s="7"/>
      <c r="AQ341" s="7"/>
      <c r="AR341" s="7"/>
      <c r="AS341" s="7"/>
      <c r="AT341" s="7"/>
      <c r="AU341" s="7">
        <f>SUM(AU339:AU340)</f>
        <v>3</v>
      </c>
      <c r="AV341" s="7"/>
      <c r="AW341" s="7"/>
      <c r="AX341" s="7"/>
      <c r="AY341" s="7"/>
      <c r="AZ341" s="7"/>
      <c r="BA341" s="7"/>
      <c r="BB341" s="7"/>
      <c r="BC341" s="7"/>
      <c r="BD341" s="7"/>
      <c r="BE341" s="7">
        <f>SUM(BE339:BE340)</f>
        <v>5</v>
      </c>
    </row>
    <row r="342" spans="1:58" ht="18" customHeight="1">
      <c r="A342" s="3" t="s">
        <v>84</v>
      </c>
      <c r="B342" s="3" t="s">
        <v>455</v>
      </c>
      <c r="C342" s="21">
        <v>1</v>
      </c>
      <c r="D342" s="3"/>
      <c r="E342" s="3"/>
      <c r="F342" s="3"/>
      <c r="G342" s="3"/>
      <c r="H342" s="3"/>
      <c r="I342" s="3"/>
      <c r="J342" s="3"/>
      <c r="K342" s="3"/>
      <c r="L342" s="3"/>
      <c r="M342" s="3">
        <v>2</v>
      </c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>
        <v>1</v>
      </c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>
        <v>3</v>
      </c>
    </row>
    <row r="343" spans="1:58" s="2" customFormat="1" ht="18" customHeight="1">
      <c r="A343" s="1392" t="s">
        <v>624</v>
      </c>
      <c r="B343" s="1392"/>
      <c r="C343" s="27">
        <f>SUM(C342)</f>
        <v>1</v>
      </c>
      <c r="D343" s="7"/>
      <c r="E343" s="7"/>
      <c r="F343" s="7"/>
      <c r="G343" s="7"/>
      <c r="H343" s="7"/>
      <c r="I343" s="7"/>
      <c r="J343" s="7"/>
      <c r="K343" s="7"/>
      <c r="L343" s="7"/>
      <c r="M343" s="7">
        <f>SUM(M342)</f>
        <v>2</v>
      </c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>
        <f>SUM(AR342)</f>
        <v>1</v>
      </c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>
        <f>SUM(BE342)</f>
        <v>3</v>
      </c>
      <c r="BF343" s="2">
        <f>SUM(OK_ÖN_ÖĞ_SAY!E28)</f>
        <v>3</v>
      </c>
    </row>
    <row r="344" spans="1:58" ht="18" customHeight="1">
      <c r="A344" s="3" t="s">
        <v>84</v>
      </c>
      <c r="B344" s="3" t="s">
        <v>85</v>
      </c>
      <c r="C344" s="21">
        <v>1</v>
      </c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>
        <v>2</v>
      </c>
      <c r="AV344" s="3"/>
      <c r="AW344" s="3"/>
      <c r="AX344" s="3"/>
      <c r="AY344" s="3"/>
      <c r="AZ344" s="3"/>
      <c r="BA344" s="3"/>
      <c r="BB344" s="3"/>
      <c r="BC344" s="3"/>
      <c r="BD344" s="3"/>
      <c r="BE344" s="3">
        <v>2</v>
      </c>
    </row>
    <row r="345" spans="1:58" ht="18" customHeight="1">
      <c r="A345" s="3" t="s">
        <v>84</v>
      </c>
      <c r="B345" s="3" t="s">
        <v>87</v>
      </c>
      <c r="C345" s="21">
        <v>1</v>
      </c>
      <c r="D345" s="3"/>
      <c r="E345" s="3"/>
      <c r="F345" s="3"/>
      <c r="G345" s="3"/>
      <c r="H345" s="3"/>
      <c r="I345" s="3"/>
      <c r="J345" s="3"/>
      <c r="K345" s="3"/>
      <c r="L345" s="3"/>
      <c r="M345" s="3">
        <v>1</v>
      </c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>
        <v>3</v>
      </c>
      <c r="AV345" s="3"/>
      <c r="AW345" s="3"/>
      <c r="AX345" s="3"/>
      <c r="AY345" s="3"/>
      <c r="AZ345" s="3"/>
      <c r="BA345" s="3"/>
      <c r="BB345" s="3"/>
      <c r="BC345" s="3"/>
      <c r="BD345" s="3"/>
      <c r="BE345" s="3">
        <v>4</v>
      </c>
    </row>
    <row r="346" spans="1:58" ht="18" customHeight="1">
      <c r="A346" s="3" t="s">
        <v>84</v>
      </c>
      <c r="B346" s="3" t="s">
        <v>89</v>
      </c>
      <c r="C346" s="21">
        <v>1</v>
      </c>
      <c r="D346" s="3"/>
      <c r="E346" s="3"/>
      <c r="F346" s="3"/>
      <c r="G346" s="3"/>
      <c r="H346" s="3"/>
      <c r="I346" s="3"/>
      <c r="J346" s="3"/>
      <c r="K346" s="3"/>
      <c r="L346" s="3"/>
      <c r="M346" s="3">
        <v>1</v>
      </c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>
        <v>7</v>
      </c>
      <c r="AV346" s="3"/>
      <c r="AW346" s="3"/>
      <c r="AX346" s="3"/>
      <c r="AY346" s="3"/>
      <c r="AZ346" s="3"/>
      <c r="BA346" s="3"/>
      <c r="BB346" s="3"/>
      <c r="BC346" s="3"/>
      <c r="BD346" s="3"/>
      <c r="BE346" s="3">
        <v>8</v>
      </c>
    </row>
    <row r="347" spans="1:58" ht="18" customHeight="1">
      <c r="A347" s="3" t="s">
        <v>84</v>
      </c>
      <c r="B347" s="3" t="s">
        <v>90</v>
      </c>
      <c r="C347" s="21">
        <v>1</v>
      </c>
      <c r="D347" s="3"/>
      <c r="E347" s="3"/>
      <c r="F347" s="3"/>
      <c r="G347" s="3"/>
      <c r="H347" s="3"/>
      <c r="I347" s="3"/>
      <c r="J347" s="3"/>
      <c r="K347" s="3"/>
      <c r="L347" s="3"/>
      <c r="M347" s="3">
        <v>1</v>
      </c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>
        <v>4</v>
      </c>
      <c r="AV347" s="3"/>
      <c r="AW347" s="3"/>
      <c r="AX347" s="3"/>
      <c r="AY347" s="3"/>
      <c r="AZ347" s="3"/>
      <c r="BA347" s="3"/>
      <c r="BB347" s="3"/>
      <c r="BC347" s="3"/>
      <c r="BD347" s="3"/>
      <c r="BE347" s="3">
        <v>5</v>
      </c>
    </row>
    <row r="348" spans="1:58" ht="18" customHeight="1">
      <c r="A348" s="3" t="s">
        <v>84</v>
      </c>
      <c r="B348" s="3" t="s">
        <v>36</v>
      </c>
      <c r="C348" s="21">
        <v>1</v>
      </c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>
        <v>1</v>
      </c>
      <c r="AV348" s="3"/>
      <c r="AW348" s="3"/>
      <c r="AX348" s="3"/>
      <c r="AY348" s="3"/>
      <c r="AZ348" s="3"/>
      <c r="BA348" s="3"/>
      <c r="BB348" s="3"/>
      <c r="BC348" s="3"/>
      <c r="BD348" s="3"/>
      <c r="BE348" s="3">
        <v>1</v>
      </c>
    </row>
    <row r="349" spans="1:58" ht="18" customHeight="1">
      <c r="A349" s="3" t="s">
        <v>84</v>
      </c>
      <c r="B349" s="3" t="s">
        <v>92</v>
      </c>
      <c r="C349" s="21">
        <v>1</v>
      </c>
      <c r="D349" s="3"/>
      <c r="E349" s="3"/>
      <c r="F349" s="3"/>
      <c r="G349" s="3"/>
      <c r="H349" s="3"/>
      <c r="I349" s="3"/>
      <c r="J349" s="3"/>
      <c r="K349" s="3"/>
      <c r="L349" s="3"/>
      <c r="M349" s="3">
        <v>1</v>
      </c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>
        <v>2</v>
      </c>
      <c r="AV349" s="3"/>
      <c r="AW349" s="3"/>
      <c r="AX349" s="3"/>
      <c r="AY349" s="3"/>
      <c r="AZ349" s="3"/>
      <c r="BA349" s="3"/>
      <c r="BB349" s="3"/>
      <c r="BC349" s="3"/>
      <c r="BD349" s="3"/>
      <c r="BE349" s="3">
        <v>3</v>
      </c>
    </row>
    <row r="350" spans="1:58" ht="18" customHeight="1">
      <c r="A350" s="3" t="s">
        <v>84</v>
      </c>
      <c r="B350" s="3" t="s">
        <v>93</v>
      </c>
      <c r="C350" s="21">
        <v>1</v>
      </c>
      <c r="D350" s="3"/>
      <c r="E350" s="3"/>
      <c r="F350" s="3"/>
      <c r="G350" s="3"/>
      <c r="H350" s="3"/>
      <c r="I350" s="3"/>
      <c r="J350" s="3"/>
      <c r="K350" s="3"/>
      <c r="L350" s="3"/>
      <c r="M350" s="3">
        <v>1</v>
      </c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>
        <v>1</v>
      </c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>
        <v>9</v>
      </c>
      <c r="AV350" s="3"/>
      <c r="AW350" s="3"/>
      <c r="AX350" s="3"/>
      <c r="AY350" s="3"/>
      <c r="AZ350" s="3"/>
      <c r="BA350" s="3"/>
      <c r="BB350" s="3"/>
      <c r="BC350" s="3"/>
      <c r="BD350" s="3"/>
      <c r="BE350" s="3">
        <v>11</v>
      </c>
    </row>
    <row r="351" spans="1:58" ht="18" customHeight="1">
      <c r="A351" s="3" t="s">
        <v>84</v>
      </c>
      <c r="B351" s="3" t="s">
        <v>94</v>
      </c>
      <c r="C351" s="21">
        <v>1</v>
      </c>
      <c r="D351" s="3"/>
      <c r="E351" s="3"/>
      <c r="F351" s="3"/>
      <c r="G351" s="3"/>
      <c r="H351" s="3"/>
      <c r="I351" s="3"/>
      <c r="J351" s="3"/>
      <c r="K351" s="3"/>
      <c r="L351" s="3"/>
      <c r="M351" s="3">
        <v>1</v>
      </c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>
        <v>6</v>
      </c>
      <c r="AV351" s="3"/>
      <c r="AW351" s="3"/>
      <c r="AX351" s="3"/>
      <c r="AY351" s="3"/>
      <c r="AZ351" s="3"/>
      <c r="BA351" s="3"/>
      <c r="BB351" s="3"/>
      <c r="BC351" s="3"/>
      <c r="BD351" s="3"/>
      <c r="BE351" s="3">
        <v>7</v>
      </c>
    </row>
    <row r="352" spans="1:58" ht="18" customHeight="1">
      <c r="A352" s="3" t="s">
        <v>84</v>
      </c>
      <c r="B352" s="3" t="s">
        <v>100</v>
      </c>
      <c r="C352" s="21">
        <v>1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>
        <v>2</v>
      </c>
      <c r="AQ352" s="3"/>
      <c r="AR352" s="3"/>
      <c r="AS352" s="3"/>
      <c r="AT352" s="3"/>
      <c r="AU352" s="3">
        <v>5</v>
      </c>
      <c r="AV352" s="3"/>
      <c r="AW352" s="3"/>
      <c r="AX352" s="3"/>
      <c r="AY352" s="3"/>
      <c r="AZ352" s="3"/>
      <c r="BA352" s="3"/>
      <c r="BB352" s="3"/>
      <c r="BC352" s="3"/>
      <c r="BD352" s="3"/>
      <c r="BE352" s="3">
        <v>7</v>
      </c>
    </row>
    <row r="353" spans="1:58" ht="18" customHeight="1">
      <c r="A353" s="3" t="s">
        <v>84</v>
      </c>
      <c r="B353" s="3" t="s">
        <v>104</v>
      </c>
      <c r="C353" s="21">
        <v>1</v>
      </c>
      <c r="D353" s="3"/>
      <c r="E353" s="3"/>
      <c r="F353" s="3"/>
      <c r="G353" s="3"/>
      <c r="H353" s="3"/>
      <c r="I353" s="3"/>
      <c r="J353" s="3"/>
      <c r="K353" s="3"/>
      <c r="L353" s="3"/>
      <c r="M353" s="3">
        <v>1</v>
      </c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>
        <v>8</v>
      </c>
      <c r="AV353" s="3"/>
      <c r="AW353" s="3"/>
      <c r="AX353" s="3"/>
      <c r="AY353" s="3"/>
      <c r="AZ353" s="3"/>
      <c r="BA353" s="3"/>
      <c r="BB353" s="3"/>
      <c r="BC353" s="3"/>
      <c r="BD353" s="3"/>
      <c r="BE353" s="3">
        <v>9</v>
      </c>
    </row>
    <row r="354" spans="1:58" ht="18" customHeight="1">
      <c r="A354" s="3" t="s">
        <v>84</v>
      </c>
      <c r="B354" s="3" t="s">
        <v>106</v>
      </c>
      <c r="C354" s="21">
        <v>1</v>
      </c>
      <c r="D354" s="3"/>
      <c r="E354" s="3"/>
      <c r="F354" s="3"/>
      <c r="G354" s="3"/>
      <c r="H354" s="3"/>
      <c r="I354" s="3"/>
      <c r="J354" s="3"/>
      <c r="K354" s="3"/>
      <c r="L354" s="3"/>
      <c r="M354" s="3">
        <v>1</v>
      </c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>
        <v>5</v>
      </c>
      <c r="AV354" s="3"/>
      <c r="AW354" s="3"/>
      <c r="AX354" s="3"/>
      <c r="AY354" s="3"/>
      <c r="AZ354" s="3"/>
      <c r="BA354" s="3"/>
      <c r="BB354" s="3"/>
      <c r="BC354" s="3"/>
      <c r="BD354" s="3"/>
      <c r="BE354" s="3">
        <v>6</v>
      </c>
    </row>
    <row r="355" spans="1:58" ht="18" customHeight="1">
      <c r="A355" s="3" t="s">
        <v>84</v>
      </c>
      <c r="B355" s="3" t="s">
        <v>108</v>
      </c>
      <c r="C355" s="21">
        <v>1</v>
      </c>
      <c r="D355" s="3"/>
      <c r="E355" s="3"/>
      <c r="F355" s="3"/>
      <c r="G355" s="3"/>
      <c r="H355" s="3"/>
      <c r="I355" s="3"/>
      <c r="J355" s="3"/>
      <c r="K355" s="3"/>
      <c r="L355" s="3"/>
      <c r="M355" s="3">
        <v>1</v>
      </c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>
        <v>4</v>
      </c>
      <c r="AV355" s="3"/>
      <c r="AW355" s="3"/>
      <c r="AX355" s="3"/>
      <c r="AY355" s="3"/>
      <c r="AZ355" s="3"/>
      <c r="BA355" s="3"/>
      <c r="BB355" s="3"/>
      <c r="BC355" s="3"/>
      <c r="BD355" s="3"/>
      <c r="BE355" s="3">
        <v>5</v>
      </c>
    </row>
    <row r="356" spans="1:58" ht="18" customHeight="1">
      <c r="A356" s="3" t="s">
        <v>84</v>
      </c>
      <c r="B356" s="3" t="s">
        <v>109</v>
      </c>
      <c r="C356" s="21">
        <v>1</v>
      </c>
      <c r="D356" s="3"/>
      <c r="E356" s="3"/>
      <c r="F356" s="3"/>
      <c r="G356" s="3"/>
      <c r="H356" s="3"/>
      <c r="I356" s="3"/>
      <c r="J356" s="3"/>
      <c r="K356" s="3"/>
      <c r="L356" s="3"/>
      <c r="M356" s="3">
        <v>1</v>
      </c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>
        <v>5</v>
      </c>
      <c r="AV356" s="3"/>
      <c r="AW356" s="3"/>
      <c r="AX356" s="3"/>
      <c r="AY356" s="3"/>
      <c r="AZ356" s="3"/>
      <c r="BA356" s="3"/>
      <c r="BB356" s="3"/>
      <c r="BC356" s="3"/>
      <c r="BD356" s="3"/>
      <c r="BE356" s="3">
        <v>6</v>
      </c>
    </row>
    <row r="357" spans="1:58" ht="18" customHeight="1">
      <c r="A357" s="3" t="s">
        <v>84</v>
      </c>
      <c r="B357" s="3" t="s">
        <v>110</v>
      </c>
      <c r="C357" s="21">
        <v>1</v>
      </c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>
        <v>2</v>
      </c>
      <c r="AV357" s="3"/>
      <c r="AW357" s="3"/>
      <c r="AX357" s="3"/>
      <c r="AY357" s="3"/>
      <c r="AZ357" s="3"/>
      <c r="BA357" s="3"/>
      <c r="BB357" s="3"/>
      <c r="BC357" s="3"/>
      <c r="BD357" s="3"/>
      <c r="BE357" s="3">
        <v>2</v>
      </c>
    </row>
    <row r="358" spans="1:58" ht="18" customHeight="1">
      <c r="A358" s="3" t="s">
        <v>84</v>
      </c>
      <c r="B358" s="3" t="s">
        <v>111</v>
      </c>
      <c r="C358" s="21">
        <v>1</v>
      </c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>
        <v>1</v>
      </c>
      <c r="AV358" s="3"/>
      <c r="AW358" s="3"/>
      <c r="AX358" s="3"/>
      <c r="AY358" s="3"/>
      <c r="AZ358" s="3"/>
      <c r="BA358" s="3"/>
      <c r="BB358" s="3"/>
      <c r="BC358" s="3"/>
      <c r="BD358" s="3"/>
      <c r="BE358" s="3">
        <v>1</v>
      </c>
    </row>
    <row r="359" spans="1:58" ht="18" customHeight="1">
      <c r="A359" s="3" t="s">
        <v>84</v>
      </c>
      <c r="B359" s="3" t="s">
        <v>113</v>
      </c>
      <c r="C359" s="21">
        <v>1</v>
      </c>
      <c r="D359" s="3"/>
      <c r="E359" s="3"/>
      <c r="F359" s="3"/>
      <c r="G359" s="3"/>
      <c r="H359" s="3"/>
      <c r="I359" s="3"/>
      <c r="J359" s="3"/>
      <c r="K359" s="3"/>
      <c r="L359" s="3"/>
      <c r="M359" s="3">
        <v>1</v>
      </c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>
        <v>5</v>
      </c>
      <c r="AV359" s="3"/>
      <c r="AW359" s="3"/>
      <c r="AX359" s="3"/>
      <c r="AY359" s="3"/>
      <c r="AZ359" s="3"/>
      <c r="BA359" s="3"/>
      <c r="BB359" s="3"/>
      <c r="BC359" s="3"/>
      <c r="BD359" s="3"/>
      <c r="BE359" s="3">
        <v>6</v>
      </c>
    </row>
    <row r="360" spans="1:58" ht="18" customHeight="1">
      <c r="A360" s="3" t="s">
        <v>84</v>
      </c>
      <c r="B360" s="3" t="s">
        <v>115</v>
      </c>
      <c r="C360" s="21">
        <v>1</v>
      </c>
      <c r="D360" s="3"/>
      <c r="E360" s="3"/>
      <c r="F360" s="3"/>
      <c r="G360" s="3"/>
      <c r="H360" s="3"/>
      <c r="I360" s="3"/>
      <c r="J360" s="3"/>
      <c r="K360" s="3"/>
      <c r="L360" s="3"/>
      <c r="M360" s="3">
        <v>1</v>
      </c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>
        <v>4</v>
      </c>
      <c r="AV360" s="3"/>
      <c r="AW360" s="3"/>
      <c r="AX360" s="3"/>
      <c r="AY360" s="3"/>
      <c r="AZ360" s="3"/>
      <c r="BA360" s="3"/>
      <c r="BB360" s="3"/>
      <c r="BC360" s="3"/>
      <c r="BD360" s="3"/>
      <c r="BE360" s="3">
        <v>5</v>
      </c>
    </row>
    <row r="361" spans="1:58" ht="18" customHeight="1">
      <c r="A361" s="3" t="s">
        <v>84</v>
      </c>
      <c r="B361" s="3" t="s">
        <v>116</v>
      </c>
      <c r="C361" s="21">
        <v>1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>
        <v>2</v>
      </c>
      <c r="AV361" s="3"/>
      <c r="AW361" s="3"/>
      <c r="AX361" s="3"/>
      <c r="AY361" s="3"/>
      <c r="AZ361" s="3"/>
      <c r="BA361" s="3"/>
      <c r="BB361" s="3"/>
      <c r="BC361" s="3"/>
      <c r="BD361" s="3"/>
      <c r="BE361" s="3">
        <v>2</v>
      </c>
    </row>
    <row r="362" spans="1:58" s="2" customFormat="1" ht="18" customHeight="1">
      <c r="A362" s="1395" t="s">
        <v>598</v>
      </c>
      <c r="B362" s="1395"/>
      <c r="C362" s="36">
        <f>SUM(C344:C361)</f>
        <v>18</v>
      </c>
      <c r="D362" s="6"/>
      <c r="E362" s="6"/>
      <c r="F362" s="6"/>
      <c r="G362" s="6"/>
      <c r="H362" s="6"/>
      <c r="I362" s="6"/>
      <c r="J362" s="6"/>
      <c r="K362" s="6"/>
      <c r="L362" s="6"/>
      <c r="M362" s="6">
        <f>SUM(M344:M361)</f>
        <v>12</v>
      </c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>
        <f>SUM(AD344:AD361)</f>
        <v>1</v>
      </c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>
        <f>SUM(AP344:AP361)</f>
        <v>2</v>
      </c>
      <c r="AQ362" s="6"/>
      <c r="AR362" s="6"/>
      <c r="AS362" s="6"/>
      <c r="AT362" s="6"/>
      <c r="AU362" s="6">
        <f>SUM(AU344:AU361)</f>
        <v>75</v>
      </c>
      <c r="AV362" s="6"/>
      <c r="AW362" s="6"/>
      <c r="AX362" s="6"/>
      <c r="AY362" s="6"/>
      <c r="AZ362" s="6"/>
      <c r="BA362" s="6"/>
      <c r="BB362" s="6"/>
      <c r="BC362" s="6"/>
      <c r="BD362" s="6"/>
      <c r="BE362" s="6">
        <f>SUM(BE344:BE361)</f>
        <v>90</v>
      </c>
      <c r="BF362" s="2">
        <f>SUM(İLKOKUL!AK198)</f>
        <v>90</v>
      </c>
    </row>
    <row r="363" spans="1:58" ht="18" customHeight="1">
      <c r="A363" s="3" t="s">
        <v>84</v>
      </c>
      <c r="B363" s="3" t="s">
        <v>86</v>
      </c>
      <c r="C363" s="21">
        <v>1</v>
      </c>
      <c r="D363" s="3"/>
      <c r="E363" s="3"/>
      <c r="F363" s="3"/>
      <c r="G363" s="3"/>
      <c r="H363" s="3"/>
      <c r="I363" s="3"/>
      <c r="J363" s="3"/>
      <c r="K363" s="3"/>
      <c r="L363" s="3"/>
      <c r="M363" s="3">
        <v>1</v>
      </c>
      <c r="N363" s="3"/>
      <c r="O363" s="3"/>
      <c r="P363" s="3"/>
      <c r="Q363" s="3"/>
      <c r="R363" s="3"/>
      <c r="S363" s="3"/>
      <c r="T363" s="3">
        <v>1</v>
      </c>
      <c r="U363" s="3"/>
      <c r="V363" s="3"/>
      <c r="W363" s="3"/>
      <c r="X363" s="3"/>
      <c r="Y363" s="3"/>
      <c r="Z363" s="3"/>
      <c r="AA363" s="3"/>
      <c r="AB363" s="3"/>
      <c r="AC363" s="3">
        <v>1</v>
      </c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>
        <v>1</v>
      </c>
      <c r="AW363" s="3"/>
      <c r="AX363" s="3">
        <v>1</v>
      </c>
      <c r="AY363" s="3"/>
      <c r="AZ363" s="3"/>
      <c r="BA363" s="3"/>
      <c r="BB363" s="3">
        <v>1</v>
      </c>
      <c r="BC363" s="3"/>
      <c r="BD363" s="3"/>
      <c r="BE363" s="3">
        <v>6</v>
      </c>
    </row>
    <row r="364" spans="1:58" ht="18" customHeight="1">
      <c r="A364" s="3" t="s">
        <v>84</v>
      </c>
      <c r="B364" s="3" t="s">
        <v>88</v>
      </c>
      <c r="C364" s="21">
        <v>1</v>
      </c>
      <c r="D364" s="3"/>
      <c r="E364" s="3"/>
      <c r="F364" s="3"/>
      <c r="G364" s="3"/>
      <c r="H364" s="3">
        <v>1</v>
      </c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>
        <v>1</v>
      </c>
      <c r="U364" s="3"/>
      <c r="V364" s="3"/>
      <c r="W364" s="3"/>
      <c r="X364" s="3"/>
      <c r="Y364" s="3"/>
      <c r="Z364" s="3"/>
      <c r="AA364" s="3"/>
      <c r="AB364" s="3"/>
      <c r="AC364" s="3">
        <v>1</v>
      </c>
      <c r="AD364" s="3">
        <v>1</v>
      </c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>
        <v>1</v>
      </c>
      <c r="BC364" s="3"/>
      <c r="BD364" s="3"/>
      <c r="BE364" s="3">
        <v>5</v>
      </c>
    </row>
    <row r="365" spans="1:58" ht="18" customHeight="1">
      <c r="A365" s="3" t="s">
        <v>84</v>
      </c>
      <c r="B365" s="3" t="s">
        <v>91</v>
      </c>
      <c r="C365" s="21">
        <v>1</v>
      </c>
      <c r="D365" s="3"/>
      <c r="E365" s="3"/>
      <c r="F365" s="3"/>
      <c r="G365" s="3"/>
      <c r="H365" s="3">
        <v>1</v>
      </c>
      <c r="I365" s="3"/>
      <c r="J365" s="3"/>
      <c r="K365" s="3"/>
      <c r="L365" s="3"/>
      <c r="M365" s="3"/>
      <c r="N365" s="3">
        <v>1</v>
      </c>
      <c r="O365" s="3"/>
      <c r="P365" s="3"/>
      <c r="Q365" s="3"/>
      <c r="R365" s="3"/>
      <c r="S365" s="3"/>
      <c r="T365" s="3">
        <v>1</v>
      </c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>
        <v>1</v>
      </c>
      <c r="AW365" s="3"/>
      <c r="AX365" s="3"/>
      <c r="AY365" s="3"/>
      <c r="AZ365" s="3"/>
      <c r="BA365" s="3"/>
      <c r="BB365" s="3">
        <v>1</v>
      </c>
      <c r="BC365" s="3"/>
      <c r="BD365" s="3"/>
      <c r="BE365" s="3">
        <v>5</v>
      </c>
    </row>
    <row r="366" spans="1:58" ht="18" customHeight="1">
      <c r="A366" s="3" t="s">
        <v>84</v>
      </c>
      <c r="B366" s="3" t="s">
        <v>96</v>
      </c>
      <c r="C366" s="21">
        <v>1</v>
      </c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>
        <v>1</v>
      </c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>
        <v>1</v>
      </c>
      <c r="BC366" s="3"/>
      <c r="BD366" s="3"/>
      <c r="BE366" s="3">
        <v>2</v>
      </c>
    </row>
    <row r="367" spans="1:58" ht="18" customHeight="1">
      <c r="A367" s="3" t="s">
        <v>84</v>
      </c>
      <c r="B367" s="3" t="s">
        <v>97</v>
      </c>
      <c r="C367" s="21">
        <v>1</v>
      </c>
      <c r="D367" s="3"/>
      <c r="E367" s="3"/>
      <c r="F367" s="3"/>
      <c r="G367" s="3"/>
      <c r="H367" s="3">
        <v>1</v>
      </c>
      <c r="I367" s="3">
        <v>1</v>
      </c>
      <c r="J367" s="3"/>
      <c r="K367" s="3"/>
      <c r="L367" s="3"/>
      <c r="M367" s="3">
        <v>1</v>
      </c>
      <c r="N367" s="3">
        <v>1</v>
      </c>
      <c r="O367" s="3"/>
      <c r="P367" s="3"/>
      <c r="Q367" s="3"/>
      <c r="R367" s="3"/>
      <c r="S367" s="3"/>
      <c r="T367" s="3">
        <v>2</v>
      </c>
      <c r="U367" s="3"/>
      <c r="V367" s="3"/>
      <c r="W367" s="3"/>
      <c r="X367" s="3"/>
      <c r="Y367" s="3"/>
      <c r="Z367" s="3"/>
      <c r="AA367" s="3"/>
      <c r="AB367" s="3"/>
      <c r="AC367" s="3">
        <v>2</v>
      </c>
      <c r="AD367" s="3">
        <v>2</v>
      </c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>
        <v>1</v>
      </c>
      <c r="AP367" s="3"/>
      <c r="AQ367" s="3"/>
      <c r="AR367" s="3">
        <v>1</v>
      </c>
      <c r="AS367" s="3"/>
      <c r="AT367" s="3"/>
      <c r="AU367" s="3"/>
      <c r="AV367" s="3">
        <v>1</v>
      </c>
      <c r="AW367" s="3"/>
      <c r="AX367" s="3">
        <v>1</v>
      </c>
      <c r="AY367" s="3"/>
      <c r="AZ367" s="3"/>
      <c r="BA367" s="3"/>
      <c r="BB367" s="3">
        <v>2</v>
      </c>
      <c r="BC367" s="3"/>
      <c r="BD367" s="3"/>
      <c r="BE367" s="3">
        <v>16</v>
      </c>
    </row>
    <row r="368" spans="1:58" ht="18" customHeight="1">
      <c r="A368" s="3" t="s">
        <v>84</v>
      </c>
      <c r="B368" s="3" t="s">
        <v>101</v>
      </c>
      <c r="C368" s="21">
        <v>1</v>
      </c>
      <c r="D368" s="3"/>
      <c r="E368" s="3"/>
      <c r="F368" s="3"/>
      <c r="G368" s="3"/>
      <c r="H368" s="3"/>
      <c r="I368" s="3">
        <v>1</v>
      </c>
      <c r="J368" s="3"/>
      <c r="K368" s="3"/>
      <c r="L368" s="3"/>
      <c r="M368" s="3"/>
      <c r="N368" s="3">
        <v>1</v>
      </c>
      <c r="O368" s="3"/>
      <c r="P368" s="3"/>
      <c r="Q368" s="3"/>
      <c r="R368" s="3"/>
      <c r="S368" s="3"/>
      <c r="T368" s="3">
        <v>1</v>
      </c>
      <c r="U368" s="3"/>
      <c r="V368" s="3"/>
      <c r="W368" s="3"/>
      <c r="X368" s="3"/>
      <c r="Y368" s="3"/>
      <c r="Z368" s="3"/>
      <c r="AA368" s="3"/>
      <c r="AB368" s="3"/>
      <c r="AC368" s="3">
        <v>1</v>
      </c>
      <c r="AD368" s="3">
        <v>1</v>
      </c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>
        <v>1</v>
      </c>
      <c r="AW368" s="3"/>
      <c r="AX368" s="3"/>
      <c r="AY368" s="3"/>
      <c r="AZ368" s="3"/>
      <c r="BA368" s="3"/>
      <c r="BB368" s="3">
        <v>1</v>
      </c>
      <c r="BC368" s="3"/>
      <c r="BD368" s="3"/>
      <c r="BE368" s="3">
        <v>7</v>
      </c>
    </row>
    <row r="369" spans="1:58" ht="18" customHeight="1">
      <c r="A369" s="3" t="s">
        <v>84</v>
      </c>
      <c r="B369" s="3" t="s">
        <v>102</v>
      </c>
      <c r="C369" s="21">
        <v>1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>
        <v>1</v>
      </c>
      <c r="O369" s="3"/>
      <c r="P369" s="3"/>
      <c r="Q369" s="3"/>
      <c r="R369" s="3"/>
      <c r="S369" s="3"/>
      <c r="T369" s="3">
        <v>1</v>
      </c>
      <c r="U369" s="3"/>
      <c r="V369" s="3"/>
      <c r="W369" s="3"/>
      <c r="X369" s="3"/>
      <c r="Y369" s="3"/>
      <c r="Z369" s="3"/>
      <c r="AA369" s="3"/>
      <c r="AB369" s="3"/>
      <c r="AC369" s="3">
        <v>1</v>
      </c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>
        <v>2</v>
      </c>
      <c r="AQ369" s="3"/>
      <c r="AR369" s="3"/>
      <c r="AS369" s="3"/>
      <c r="AT369" s="3"/>
      <c r="AU369" s="3"/>
      <c r="AV369" s="3">
        <v>2</v>
      </c>
      <c r="AW369" s="3"/>
      <c r="AX369" s="3">
        <v>1</v>
      </c>
      <c r="AY369" s="3"/>
      <c r="AZ369" s="3"/>
      <c r="BA369" s="3"/>
      <c r="BB369" s="3">
        <v>2</v>
      </c>
      <c r="BC369" s="3"/>
      <c r="BD369" s="3"/>
      <c r="BE369" s="3">
        <v>10</v>
      </c>
    </row>
    <row r="370" spans="1:58" ht="18" customHeight="1">
      <c r="A370" s="3" t="s">
        <v>84</v>
      </c>
      <c r="B370" s="3" t="s">
        <v>105</v>
      </c>
      <c r="C370" s="21">
        <v>1</v>
      </c>
      <c r="D370" s="3"/>
      <c r="E370" s="3"/>
      <c r="F370" s="3"/>
      <c r="G370" s="3"/>
      <c r="H370" s="3">
        <v>1</v>
      </c>
      <c r="I370" s="3">
        <v>1</v>
      </c>
      <c r="J370" s="3"/>
      <c r="K370" s="3"/>
      <c r="L370" s="3"/>
      <c r="M370" s="3">
        <v>1</v>
      </c>
      <c r="N370" s="3">
        <v>1</v>
      </c>
      <c r="O370" s="3"/>
      <c r="P370" s="3"/>
      <c r="Q370" s="3"/>
      <c r="R370" s="3"/>
      <c r="S370" s="3"/>
      <c r="T370" s="3">
        <v>1</v>
      </c>
      <c r="U370" s="3"/>
      <c r="V370" s="3"/>
      <c r="W370" s="3"/>
      <c r="X370" s="3"/>
      <c r="Y370" s="3">
        <v>1</v>
      </c>
      <c r="Z370" s="3"/>
      <c r="AA370" s="3"/>
      <c r="AB370" s="3"/>
      <c r="AC370" s="3">
        <v>1</v>
      </c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>
        <v>1</v>
      </c>
      <c r="AS370" s="3"/>
      <c r="AT370" s="3"/>
      <c r="AU370" s="3"/>
      <c r="AV370" s="3">
        <v>1</v>
      </c>
      <c r="AW370" s="3"/>
      <c r="AX370" s="3">
        <v>1</v>
      </c>
      <c r="AY370" s="3"/>
      <c r="AZ370" s="3"/>
      <c r="BA370" s="3"/>
      <c r="BB370" s="3">
        <v>2</v>
      </c>
      <c r="BC370" s="3"/>
      <c r="BD370" s="3"/>
      <c r="BE370" s="3">
        <v>12</v>
      </c>
    </row>
    <row r="371" spans="1:58" ht="18" customHeight="1">
      <c r="A371" s="3" t="s">
        <v>84</v>
      </c>
      <c r="B371" s="3" t="s">
        <v>107</v>
      </c>
      <c r="C371" s="21">
        <v>1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>
        <v>1</v>
      </c>
      <c r="U371" s="3"/>
      <c r="V371" s="3"/>
      <c r="W371" s="3"/>
      <c r="X371" s="3"/>
      <c r="Y371" s="3"/>
      <c r="Z371" s="3"/>
      <c r="AA371" s="3"/>
      <c r="AB371" s="3"/>
      <c r="AC371" s="3"/>
      <c r="AD371" s="3">
        <v>1</v>
      </c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>
        <v>1</v>
      </c>
      <c r="AW371" s="3"/>
      <c r="AX371" s="3"/>
      <c r="AY371" s="3"/>
      <c r="AZ371" s="3"/>
      <c r="BA371" s="3"/>
      <c r="BB371" s="3">
        <v>1</v>
      </c>
      <c r="BC371" s="3"/>
      <c r="BD371" s="3"/>
      <c r="BE371" s="3">
        <v>4</v>
      </c>
    </row>
    <row r="372" spans="1:58" ht="18" customHeight="1">
      <c r="A372" s="3" t="s">
        <v>84</v>
      </c>
      <c r="B372" s="3" t="s">
        <v>114</v>
      </c>
      <c r="C372" s="21">
        <v>1</v>
      </c>
      <c r="D372" s="3"/>
      <c r="E372" s="3"/>
      <c r="F372" s="3"/>
      <c r="G372" s="3"/>
      <c r="H372" s="3">
        <v>1</v>
      </c>
      <c r="I372" s="3">
        <v>1</v>
      </c>
      <c r="J372" s="3"/>
      <c r="K372" s="3"/>
      <c r="L372" s="3"/>
      <c r="M372" s="3"/>
      <c r="N372" s="3">
        <v>1</v>
      </c>
      <c r="O372" s="3"/>
      <c r="P372" s="3"/>
      <c r="Q372" s="3"/>
      <c r="R372" s="3"/>
      <c r="S372" s="3"/>
      <c r="T372" s="3">
        <v>1</v>
      </c>
      <c r="U372" s="3"/>
      <c r="V372" s="3"/>
      <c r="W372" s="3"/>
      <c r="X372" s="3"/>
      <c r="Y372" s="3">
        <v>1</v>
      </c>
      <c r="Z372" s="3"/>
      <c r="AA372" s="3"/>
      <c r="AB372" s="3"/>
      <c r="AC372" s="3">
        <v>2</v>
      </c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>
        <v>1</v>
      </c>
      <c r="AP372" s="3"/>
      <c r="AQ372" s="3"/>
      <c r="AR372" s="3">
        <v>1</v>
      </c>
      <c r="AS372" s="3"/>
      <c r="AT372" s="3"/>
      <c r="AU372" s="3"/>
      <c r="AV372" s="3"/>
      <c r="AW372" s="3"/>
      <c r="AX372" s="3">
        <v>1</v>
      </c>
      <c r="AY372" s="3"/>
      <c r="AZ372" s="3"/>
      <c r="BA372" s="3"/>
      <c r="BB372" s="3">
        <v>2</v>
      </c>
      <c r="BC372" s="3"/>
      <c r="BD372" s="3"/>
      <c r="BE372" s="3">
        <v>12</v>
      </c>
    </row>
    <row r="373" spans="1:58" s="2" customFormat="1" ht="18" customHeight="1">
      <c r="A373" s="1392" t="s">
        <v>599</v>
      </c>
      <c r="B373" s="1392"/>
      <c r="C373" s="27">
        <f>SUM(C363:C372)</f>
        <v>10</v>
      </c>
      <c r="D373" s="7"/>
      <c r="E373" s="7"/>
      <c r="F373" s="7"/>
      <c r="G373" s="7"/>
      <c r="H373" s="7">
        <f>SUM(H363:H372)</f>
        <v>5</v>
      </c>
      <c r="I373" s="7">
        <f>SUM(I363:I372)</f>
        <v>4</v>
      </c>
      <c r="J373" s="7"/>
      <c r="K373" s="7"/>
      <c r="L373" s="7"/>
      <c r="M373" s="7">
        <f>SUM(M363:M372)</f>
        <v>3</v>
      </c>
      <c r="N373" s="7">
        <f>SUM(N363:N372)</f>
        <v>6</v>
      </c>
      <c r="O373" s="7"/>
      <c r="P373" s="7"/>
      <c r="Q373" s="7"/>
      <c r="R373" s="7"/>
      <c r="S373" s="7"/>
      <c r="T373" s="7">
        <f>SUM(T363:T372)</f>
        <v>10</v>
      </c>
      <c r="U373" s="7"/>
      <c r="V373" s="7"/>
      <c r="W373" s="7"/>
      <c r="X373" s="7"/>
      <c r="Y373" s="7">
        <f>SUM(Y363:Y372)</f>
        <v>2</v>
      </c>
      <c r="Z373" s="7"/>
      <c r="AA373" s="7"/>
      <c r="AB373" s="7"/>
      <c r="AC373" s="7">
        <f>SUM(AC363:AC372)</f>
        <v>10</v>
      </c>
      <c r="AD373" s="7">
        <f>SUM(AD363:AD372)</f>
        <v>5</v>
      </c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>
        <f>SUM(AO363:AO372)</f>
        <v>2</v>
      </c>
      <c r="AP373" s="7">
        <f>SUM(AP363:AP372)</f>
        <v>2</v>
      </c>
      <c r="AQ373" s="7"/>
      <c r="AR373" s="7">
        <f>SUM(AR363:AR372)</f>
        <v>3</v>
      </c>
      <c r="AS373" s="7"/>
      <c r="AT373" s="7"/>
      <c r="AU373" s="7"/>
      <c r="AV373" s="7">
        <f>SUM(AV363:AV372)</f>
        <v>8</v>
      </c>
      <c r="AW373" s="7"/>
      <c r="AX373" s="7">
        <f>SUM(AX363:AX372)</f>
        <v>5</v>
      </c>
      <c r="AY373" s="7"/>
      <c r="AZ373" s="7"/>
      <c r="BA373" s="7"/>
      <c r="BB373" s="7">
        <f>SUM(BB363:BB372)</f>
        <v>14</v>
      </c>
      <c r="BC373" s="7"/>
      <c r="BD373" s="7"/>
      <c r="BE373" s="7">
        <f>SUM(BE363:BE372)</f>
        <v>79</v>
      </c>
      <c r="BF373" s="2">
        <f>SUM(ORTAOKUL!AG127)</f>
        <v>79</v>
      </c>
    </row>
    <row r="374" spans="1:58" ht="18" customHeight="1">
      <c r="A374" s="3" t="s">
        <v>84</v>
      </c>
      <c r="B374" s="3" t="s">
        <v>95</v>
      </c>
      <c r="C374" s="21">
        <v>1</v>
      </c>
      <c r="D374" s="3"/>
      <c r="E374" s="3"/>
      <c r="F374" s="3"/>
      <c r="G374" s="3"/>
      <c r="H374" s="3"/>
      <c r="I374" s="3"/>
      <c r="J374" s="3"/>
      <c r="K374" s="3"/>
      <c r="L374" s="3">
        <v>1</v>
      </c>
      <c r="M374" s="3">
        <v>1</v>
      </c>
      <c r="N374" s="3"/>
      <c r="O374" s="3"/>
      <c r="P374" s="3"/>
      <c r="Q374" s="3"/>
      <c r="R374" s="3"/>
      <c r="S374" s="3">
        <v>1</v>
      </c>
      <c r="T374" s="3"/>
      <c r="U374" s="3">
        <v>1</v>
      </c>
      <c r="V374" s="3"/>
      <c r="W374" s="3"/>
      <c r="X374" s="3"/>
      <c r="Y374" s="3"/>
      <c r="Z374" s="3"/>
      <c r="AA374" s="3"/>
      <c r="AB374" s="3"/>
      <c r="AC374" s="3"/>
      <c r="AD374" s="3">
        <v>1</v>
      </c>
      <c r="AE374" s="3"/>
      <c r="AF374" s="3">
        <v>1</v>
      </c>
      <c r="AG374" s="3"/>
      <c r="AH374" s="3"/>
      <c r="AI374" s="3"/>
      <c r="AJ374" s="3">
        <v>2</v>
      </c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>
        <v>1</v>
      </c>
      <c r="AX374" s="3"/>
      <c r="AY374" s="3"/>
      <c r="AZ374" s="3"/>
      <c r="BA374" s="3">
        <v>2</v>
      </c>
      <c r="BB374" s="3"/>
      <c r="BC374" s="3"/>
      <c r="BD374" s="3"/>
      <c r="BE374" s="3">
        <v>11</v>
      </c>
    </row>
    <row r="375" spans="1:58" ht="18" customHeight="1">
      <c r="A375" s="3" t="s">
        <v>84</v>
      </c>
      <c r="B375" s="3" t="s">
        <v>98</v>
      </c>
      <c r="C375" s="21">
        <v>1</v>
      </c>
      <c r="D375" s="3"/>
      <c r="E375" s="3"/>
      <c r="F375" s="3"/>
      <c r="G375" s="3"/>
      <c r="H375" s="3"/>
      <c r="I375" s="3"/>
      <c r="J375" s="3"/>
      <c r="K375" s="3"/>
      <c r="L375" s="3">
        <v>1</v>
      </c>
      <c r="M375" s="3"/>
      <c r="N375" s="3">
        <v>1</v>
      </c>
      <c r="O375" s="3"/>
      <c r="P375" s="3"/>
      <c r="Q375" s="3"/>
      <c r="R375" s="3"/>
      <c r="S375" s="3">
        <v>1</v>
      </c>
      <c r="T375" s="3"/>
      <c r="U375" s="3">
        <v>1</v>
      </c>
      <c r="V375" s="3"/>
      <c r="W375" s="3"/>
      <c r="X375" s="3"/>
      <c r="Y375" s="3">
        <v>1</v>
      </c>
      <c r="Z375" s="3"/>
      <c r="AA375" s="3"/>
      <c r="AB375" s="3"/>
      <c r="AC375" s="3"/>
      <c r="AD375" s="3">
        <v>1</v>
      </c>
      <c r="AE375" s="3"/>
      <c r="AF375" s="3"/>
      <c r="AG375" s="3"/>
      <c r="AH375" s="3"/>
      <c r="AI375" s="3"/>
      <c r="AJ375" s="3">
        <v>1</v>
      </c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>
        <v>1</v>
      </c>
      <c r="AX375" s="3"/>
      <c r="AY375" s="3"/>
      <c r="AZ375" s="3"/>
      <c r="BA375" s="3">
        <v>2</v>
      </c>
      <c r="BB375" s="3"/>
      <c r="BC375" s="3"/>
      <c r="BD375" s="3"/>
      <c r="BE375" s="3">
        <v>10</v>
      </c>
    </row>
    <row r="376" spans="1:58" ht="18" customHeight="1">
      <c r="A376" s="3" t="s">
        <v>84</v>
      </c>
      <c r="B376" s="3" t="s">
        <v>103</v>
      </c>
      <c r="C376" s="21">
        <v>1</v>
      </c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>
        <v>1</v>
      </c>
      <c r="O376" s="3"/>
      <c r="P376" s="3"/>
      <c r="Q376" s="3"/>
      <c r="R376" s="3"/>
      <c r="S376" s="3"/>
      <c r="T376" s="3"/>
      <c r="U376" s="3">
        <v>1</v>
      </c>
      <c r="V376" s="3"/>
      <c r="W376" s="3"/>
      <c r="X376" s="3"/>
      <c r="Y376" s="3"/>
      <c r="Z376" s="3"/>
      <c r="AA376" s="3"/>
      <c r="AB376" s="3"/>
      <c r="AC376" s="3"/>
      <c r="AD376" s="3">
        <v>1</v>
      </c>
      <c r="AE376" s="3"/>
      <c r="AF376" s="3">
        <v>1</v>
      </c>
      <c r="AG376" s="3"/>
      <c r="AH376" s="3"/>
      <c r="AI376" s="3"/>
      <c r="AJ376" s="3"/>
      <c r="AK376" s="3"/>
      <c r="AL376" s="3"/>
      <c r="AM376" s="3"/>
      <c r="AN376" s="3">
        <v>1</v>
      </c>
      <c r="AO376" s="3"/>
      <c r="AP376" s="3"/>
      <c r="AQ376" s="3"/>
      <c r="AR376" s="3"/>
      <c r="AS376" s="3"/>
      <c r="AT376" s="3"/>
      <c r="AU376" s="3"/>
      <c r="AV376" s="3"/>
      <c r="AW376" s="3">
        <v>1</v>
      </c>
      <c r="AX376" s="3"/>
      <c r="AY376" s="3"/>
      <c r="AZ376" s="3"/>
      <c r="BA376" s="3">
        <v>2</v>
      </c>
      <c r="BB376" s="3"/>
      <c r="BC376" s="3"/>
      <c r="BD376" s="3"/>
      <c r="BE376" s="3">
        <v>8</v>
      </c>
    </row>
    <row r="377" spans="1:58" ht="18" customHeight="1">
      <c r="A377" s="3" t="s">
        <v>84</v>
      </c>
      <c r="B377" s="3" t="s">
        <v>112</v>
      </c>
      <c r="C377" s="21">
        <v>1</v>
      </c>
      <c r="D377" s="3"/>
      <c r="E377" s="3"/>
      <c r="F377" s="3"/>
      <c r="G377" s="3"/>
      <c r="H377" s="3">
        <v>1</v>
      </c>
      <c r="I377" s="3">
        <v>2</v>
      </c>
      <c r="J377" s="3"/>
      <c r="K377" s="3"/>
      <c r="L377" s="3">
        <v>1</v>
      </c>
      <c r="M377" s="3"/>
      <c r="N377" s="3"/>
      <c r="O377" s="3"/>
      <c r="P377" s="3"/>
      <c r="Q377" s="3"/>
      <c r="R377" s="3"/>
      <c r="S377" s="3">
        <v>1</v>
      </c>
      <c r="T377" s="3"/>
      <c r="U377" s="3">
        <v>1</v>
      </c>
      <c r="V377" s="3"/>
      <c r="W377" s="3"/>
      <c r="X377" s="3"/>
      <c r="Y377" s="3"/>
      <c r="Z377" s="3"/>
      <c r="AA377" s="3"/>
      <c r="AB377" s="3"/>
      <c r="AC377" s="3"/>
      <c r="AD377" s="3">
        <v>1</v>
      </c>
      <c r="AE377" s="3"/>
      <c r="AF377" s="3"/>
      <c r="AG377" s="3"/>
      <c r="AH377" s="3"/>
      <c r="AI377" s="3"/>
      <c r="AJ377" s="3">
        <v>2</v>
      </c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>
        <v>1</v>
      </c>
      <c r="AX377" s="3"/>
      <c r="AY377" s="3"/>
      <c r="AZ377" s="3"/>
      <c r="BA377" s="3">
        <v>2</v>
      </c>
      <c r="BB377" s="3"/>
      <c r="BC377" s="3"/>
      <c r="BD377" s="3"/>
      <c r="BE377" s="3">
        <v>12</v>
      </c>
    </row>
    <row r="378" spans="1:58" ht="18" customHeight="1">
      <c r="A378" s="1392" t="s">
        <v>600</v>
      </c>
      <c r="B378" s="1392"/>
      <c r="C378" s="27">
        <f>SUM(C374:C377)</f>
        <v>4</v>
      </c>
      <c r="D378" s="7"/>
      <c r="E378" s="7"/>
      <c r="F378" s="7"/>
      <c r="G378" s="7"/>
      <c r="H378" s="7">
        <f>SUM(H374:H377)</f>
        <v>1</v>
      </c>
      <c r="I378" s="7">
        <f>SUM(I374:I377)</f>
        <v>2</v>
      </c>
      <c r="J378" s="7"/>
      <c r="K378" s="7"/>
      <c r="L378" s="7">
        <f>SUM(L374:L377)</f>
        <v>3</v>
      </c>
      <c r="M378" s="7">
        <f>SUM(M374:M377)</f>
        <v>1</v>
      </c>
      <c r="N378" s="7">
        <f>SUM(N374:N377)</f>
        <v>2</v>
      </c>
      <c r="O378" s="7"/>
      <c r="P378" s="7"/>
      <c r="Q378" s="7"/>
      <c r="R378" s="7"/>
      <c r="S378" s="7">
        <f>SUM(S374:S377)</f>
        <v>3</v>
      </c>
      <c r="T378" s="7"/>
      <c r="U378" s="7">
        <f>SUM(U374:U377)</f>
        <v>4</v>
      </c>
      <c r="V378" s="7"/>
      <c r="W378" s="7"/>
      <c r="X378" s="7"/>
      <c r="Y378" s="7">
        <f>SUM(Y374:Y377)</f>
        <v>1</v>
      </c>
      <c r="Z378" s="7"/>
      <c r="AA378" s="7"/>
      <c r="AB378" s="7"/>
      <c r="AC378" s="7"/>
      <c r="AD378" s="7">
        <f>SUM(AD374:AD377)</f>
        <v>4</v>
      </c>
      <c r="AE378" s="7"/>
      <c r="AF378" s="7">
        <f>SUM(AF374:AF377)</f>
        <v>2</v>
      </c>
      <c r="AG378" s="7"/>
      <c r="AH378" s="7"/>
      <c r="AI378" s="7"/>
      <c r="AJ378" s="7">
        <f>SUM(AJ374:AJ377)</f>
        <v>5</v>
      </c>
      <c r="AK378" s="7"/>
      <c r="AL378" s="7"/>
      <c r="AM378" s="7"/>
      <c r="AN378" s="7">
        <f>SUM(AN374:AN377)</f>
        <v>1</v>
      </c>
      <c r="AO378" s="7"/>
      <c r="AP378" s="7"/>
      <c r="AQ378" s="7"/>
      <c r="AR378" s="7"/>
      <c r="AS378" s="7"/>
      <c r="AT378" s="7"/>
      <c r="AU378" s="7"/>
      <c r="AV378" s="7"/>
      <c r="AW378" s="7">
        <f>SUM(AW374:AW377)</f>
        <v>4</v>
      </c>
      <c r="AX378" s="7"/>
      <c r="AY378" s="7"/>
      <c r="AZ378" s="7"/>
      <c r="BA378" s="7">
        <f>SUM(BA374:BA377)</f>
        <v>8</v>
      </c>
      <c r="BB378" s="7"/>
      <c r="BC378" s="7"/>
      <c r="BD378" s="7"/>
      <c r="BE378" s="7">
        <f>SUM(BE374:BE377)</f>
        <v>41</v>
      </c>
      <c r="BF378">
        <f>SUM(LİSE!AN74)</f>
        <v>41</v>
      </c>
    </row>
    <row r="379" spans="1:58" ht="18" customHeight="1">
      <c r="A379" s="1393" t="s">
        <v>601</v>
      </c>
      <c r="B379" s="1393"/>
      <c r="C379" s="26">
        <f>SUM(C378,C373,C362,C343,C341)</f>
        <v>35</v>
      </c>
      <c r="D379" s="8"/>
      <c r="E379" s="8"/>
      <c r="F379" s="8"/>
      <c r="G379" s="8"/>
      <c r="H379" s="8">
        <v>6</v>
      </c>
      <c r="I379" s="8">
        <v>6</v>
      </c>
      <c r="J379" s="8"/>
      <c r="K379" s="8"/>
      <c r="L379" s="8">
        <v>3</v>
      </c>
      <c r="M379" s="8">
        <v>18</v>
      </c>
      <c r="N379" s="8">
        <v>8</v>
      </c>
      <c r="O379" s="8"/>
      <c r="P379" s="8">
        <v>1</v>
      </c>
      <c r="Q379" s="8"/>
      <c r="R379" s="8"/>
      <c r="S379" s="8">
        <v>3</v>
      </c>
      <c r="T379" s="8">
        <v>10</v>
      </c>
      <c r="U379" s="8">
        <v>4</v>
      </c>
      <c r="V379" s="8"/>
      <c r="W379" s="8"/>
      <c r="X379" s="8"/>
      <c r="Y379" s="8">
        <v>3</v>
      </c>
      <c r="Z379" s="8"/>
      <c r="AA379" s="8"/>
      <c r="AB379" s="8"/>
      <c r="AC379" s="8">
        <v>10</v>
      </c>
      <c r="AD379" s="8">
        <v>10</v>
      </c>
      <c r="AE379" s="8"/>
      <c r="AF379" s="8">
        <v>2</v>
      </c>
      <c r="AG379" s="8"/>
      <c r="AH379" s="8"/>
      <c r="AI379" s="8"/>
      <c r="AJ379" s="8">
        <v>5</v>
      </c>
      <c r="AK379" s="8"/>
      <c r="AL379" s="8"/>
      <c r="AM379" s="8">
        <v>1</v>
      </c>
      <c r="AN379" s="8">
        <v>1</v>
      </c>
      <c r="AO379" s="8">
        <v>2</v>
      </c>
      <c r="AP379" s="8">
        <v>4</v>
      </c>
      <c r="AQ379" s="8"/>
      <c r="AR379" s="8">
        <v>4</v>
      </c>
      <c r="AS379" s="8"/>
      <c r="AT379" s="8"/>
      <c r="AU379" s="8">
        <v>78</v>
      </c>
      <c r="AV379" s="8">
        <v>8</v>
      </c>
      <c r="AW379" s="8">
        <v>4</v>
      </c>
      <c r="AX379" s="8">
        <v>5</v>
      </c>
      <c r="AY379" s="8"/>
      <c r="AZ379" s="8"/>
      <c r="BA379" s="8">
        <v>8</v>
      </c>
      <c r="BB379" s="8">
        <v>14</v>
      </c>
      <c r="BC379" s="8"/>
      <c r="BD379" s="8"/>
      <c r="BE379" s="8">
        <v>218</v>
      </c>
    </row>
    <row r="380" spans="1:58" s="2" customFormat="1" ht="18" customHeight="1">
      <c r="A380" s="3" t="s">
        <v>117</v>
      </c>
      <c r="B380" s="3" t="s">
        <v>475</v>
      </c>
      <c r="C380" s="21">
        <v>1</v>
      </c>
      <c r="D380" s="3"/>
      <c r="E380" s="3"/>
      <c r="F380" s="3"/>
      <c r="G380" s="3"/>
      <c r="H380" s="3"/>
      <c r="I380" s="3">
        <v>1</v>
      </c>
      <c r="J380" s="3"/>
      <c r="K380" s="3"/>
      <c r="L380" s="3"/>
      <c r="M380" s="3">
        <v>1</v>
      </c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>
        <v>1</v>
      </c>
      <c r="AU380" s="3"/>
      <c r="AV380" s="3"/>
      <c r="AW380" s="3"/>
      <c r="AX380" s="3"/>
      <c r="AY380" s="3"/>
      <c r="AZ380" s="3"/>
      <c r="BA380" s="3">
        <v>1</v>
      </c>
      <c r="BB380" s="3"/>
      <c r="BC380" s="3"/>
      <c r="BD380" s="3"/>
      <c r="BE380" s="3">
        <v>4</v>
      </c>
    </row>
    <row r="381" spans="1:58" ht="18" customHeight="1">
      <c r="A381" s="3" t="s">
        <v>117</v>
      </c>
      <c r="B381" s="3" t="s">
        <v>476</v>
      </c>
      <c r="C381" s="21">
        <v>1</v>
      </c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>
        <v>1</v>
      </c>
      <c r="AV381" s="3"/>
      <c r="AW381" s="3"/>
      <c r="AX381" s="3"/>
      <c r="AY381" s="3"/>
      <c r="AZ381" s="3"/>
      <c r="BA381" s="3"/>
      <c r="BB381" s="3"/>
      <c r="BC381" s="3"/>
      <c r="BD381" s="3"/>
      <c r="BE381" s="3">
        <v>1</v>
      </c>
    </row>
    <row r="382" spans="1:58" s="2" customFormat="1" ht="18" customHeight="1">
      <c r="A382" s="1392" t="s">
        <v>593</v>
      </c>
      <c r="B382" s="1392"/>
      <c r="C382" s="27">
        <f>SUM(C380:C381)</f>
        <v>2</v>
      </c>
      <c r="D382" s="7"/>
      <c r="E382" s="7"/>
      <c r="F382" s="7"/>
      <c r="G382" s="7"/>
      <c r="H382" s="7"/>
      <c r="I382" s="7">
        <f>SUM(I380:I381)</f>
        <v>1</v>
      </c>
      <c r="J382" s="7"/>
      <c r="K382" s="7"/>
      <c r="L382" s="7"/>
      <c r="M382" s="7">
        <f>SUM(M380:M381)</f>
        <v>1</v>
      </c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>
        <f>SUM(AT380:AT381)</f>
        <v>1</v>
      </c>
      <c r="AU382" s="7">
        <f>SUM(AU380:AU381)</f>
        <v>1</v>
      </c>
      <c r="AV382" s="7"/>
      <c r="AW382" s="7"/>
      <c r="AX382" s="7"/>
      <c r="AY382" s="7"/>
      <c r="AZ382" s="7"/>
      <c r="BA382" s="7">
        <f>SUM(BA380:BA381)</f>
        <v>1</v>
      </c>
      <c r="BB382" s="7"/>
      <c r="BC382" s="7"/>
      <c r="BD382" s="7"/>
      <c r="BE382" s="7">
        <f>SUM(BE380:BE381)</f>
        <v>5</v>
      </c>
    </row>
    <row r="383" spans="1:58" ht="18" customHeight="1">
      <c r="A383" s="3" t="s">
        <v>117</v>
      </c>
      <c r="B383" s="3" t="s">
        <v>456</v>
      </c>
      <c r="C383" s="21">
        <v>1</v>
      </c>
      <c r="D383" s="3"/>
      <c r="E383" s="3"/>
      <c r="F383" s="3"/>
      <c r="G383" s="3"/>
      <c r="H383" s="3"/>
      <c r="I383" s="3"/>
      <c r="J383" s="3"/>
      <c r="K383" s="3"/>
      <c r="L383" s="3"/>
      <c r="M383" s="3">
        <v>2</v>
      </c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>
        <v>2</v>
      </c>
    </row>
    <row r="384" spans="1:58" s="2" customFormat="1" ht="18" customHeight="1">
      <c r="A384" s="1392" t="s">
        <v>625</v>
      </c>
      <c r="B384" s="1392"/>
      <c r="C384" s="27">
        <f>SUM(C383)</f>
        <v>1</v>
      </c>
      <c r="D384" s="7"/>
      <c r="E384" s="7"/>
      <c r="F384" s="7"/>
      <c r="G384" s="7"/>
      <c r="H384" s="7"/>
      <c r="I384" s="7"/>
      <c r="J384" s="7"/>
      <c r="K384" s="7"/>
      <c r="L384" s="7"/>
      <c r="M384" s="7">
        <f>SUM(M383)</f>
        <v>2</v>
      </c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>
        <f>SUM(BE383)</f>
        <v>2</v>
      </c>
      <c r="BF384" s="2">
        <f>SUM(OK_ÖN_ÖĞ_SAY!E31)</f>
        <v>2</v>
      </c>
    </row>
    <row r="385" spans="1:58" ht="18" customHeight="1">
      <c r="A385" s="3" t="s">
        <v>117</v>
      </c>
      <c r="B385" s="3" t="s">
        <v>118</v>
      </c>
      <c r="C385" s="21">
        <v>1</v>
      </c>
      <c r="D385" s="3"/>
      <c r="E385" s="3"/>
      <c r="F385" s="3"/>
      <c r="G385" s="3"/>
      <c r="H385" s="3"/>
      <c r="I385" s="3"/>
      <c r="J385" s="3"/>
      <c r="K385" s="3"/>
      <c r="L385" s="3"/>
      <c r="M385" s="3">
        <v>1</v>
      </c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>
        <v>3</v>
      </c>
      <c r="AV385" s="3"/>
      <c r="AW385" s="3"/>
      <c r="AX385" s="3"/>
      <c r="AY385" s="3"/>
      <c r="AZ385" s="3"/>
      <c r="BA385" s="3"/>
      <c r="BB385" s="3"/>
      <c r="BC385" s="3"/>
      <c r="BD385" s="3"/>
      <c r="BE385" s="3">
        <v>4</v>
      </c>
    </row>
    <row r="386" spans="1:58" ht="18" customHeight="1">
      <c r="A386" s="3" t="s">
        <v>117</v>
      </c>
      <c r="B386" s="3" t="s">
        <v>87</v>
      </c>
      <c r="C386" s="21">
        <v>1</v>
      </c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>
        <v>4</v>
      </c>
      <c r="AV386" s="3"/>
      <c r="AW386" s="3"/>
      <c r="AX386" s="3"/>
      <c r="AY386" s="3"/>
      <c r="AZ386" s="3"/>
      <c r="BA386" s="3"/>
      <c r="BB386" s="3"/>
      <c r="BC386" s="3"/>
      <c r="BD386" s="3"/>
      <c r="BE386" s="3">
        <v>4</v>
      </c>
    </row>
    <row r="387" spans="1:58" ht="18" customHeight="1">
      <c r="A387" s="3" t="s">
        <v>117</v>
      </c>
      <c r="B387" s="3" t="s">
        <v>119</v>
      </c>
      <c r="C387" s="21">
        <v>1</v>
      </c>
      <c r="D387" s="3"/>
      <c r="E387" s="3"/>
      <c r="F387" s="3"/>
      <c r="G387" s="3"/>
      <c r="H387" s="3"/>
      <c r="I387" s="3"/>
      <c r="J387" s="3"/>
      <c r="K387" s="3"/>
      <c r="L387" s="3"/>
      <c r="M387" s="3">
        <v>1</v>
      </c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>
        <v>2</v>
      </c>
      <c r="AV387" s="3"/>
      <c r="AW387" s="3"/>
      <c r="AX387" s="3"/>
      <c r="AY387" s="3"/>
      <c r="AZ387" s="3"/>
      <c r="BA387" s="3"/>
      <c r="BB387" s="3"/>
      <c r="BC387" s="3"/>
      <c r="BD387" s="3"/>
      <c r="BE387" s="3">
        <v>3</v>
      </c>
    </row>
    <row r="388" spans="1:58" ht="18" customHeight="1">
      <c r="A388" s="3" t="s">
        <v>117</v>
      </c>
      <c r="B388" s="3" t="s">
        <v>120</v>
      </c>
      <c r="C388" s="21">
        <v>1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>
        <v>1</v>
      </c>
      <c r="AV388" s="3"/>
      <c r="AW388" s="3"/>
      <c r="AX388" s="3"/>
      <c r="AY388" s="3"/>
      <c r="AZ388" s="3"/>
      <c r="BA388" s="3"/>
      <c r="BB388" s="3"/>
      <c r="BC388" s="3"/>
      <c r="BD388" s="3"/>
      <c r="BE388" s="3">
        <v>1</v>
      </c>
    </row>
    <row r="389" spans="1:58" ht="18" customHeight="1">
      <c r="A389" s="3" t="s">
        <v>117</v>
      </c>
      <c r="B389" s="3" t="s">
        <v>121</v>
      </c>
      <c r="C389" s="21">
        <v>1</v>
      </c>
      <c r="D389" s="3"/>
      <c r="E389" s="3"/>
      <c r="F389" s="3"/>
      <c r="G389" s="3"/>
      <c r="H389" s="3"/>
      <c r="I389" s="3"/>
      <c r="J389" s="3"/>
      <c r="K389" s="3"/>
      <c r="L389" s="3"/>
      <c r="M389" s="3">
        <v>1</v>
      </c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>
        <v>6</v>
      </c>
      <c r="AV389" s="3"/>
      <c r="AW389" s="3"/>
      <c r="AX389" s="3"/>
      <c r="AY389" s="3"/>
      <c r="AZ389" s="3"/>
      <c r="BA389" s="3"/>
      <c r="BB389" s="3"/>
      <c r="BC389" s="3"/>
      <c r="BD389" s="3"/>
      <c r="BE389" s="3">
        <v>7</v>
      </c>
    </row>
    <row r="390" spans="1:58" ht="18" customHeight="1">
      <c r="A390" s="3" t="s">
        <v>117</v>
      </c>
      <c r="B390" s="3" t="s">
        <v>125</v>
      </c>
      <c r="C390" s="21">
        <v>1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>
        <v>4</v>
      </c>
      <c r="AV390" s="3"/>
      <c r="AW390" s="3"/>
      <c r="AX390" s="3"/>
      <c r="AY390" s="3"/>
      <c r="AZ390" s="3"/>
      <c r="BA390" s="3"/>
      <c r="BB390" s="3"/>
      <c r="BC390" s="3"/>
      <c r="BD390" s="3"/>
      <c r="BE390" s="3">
        <v>4</v>
      </c>
    </row>
    <row r="391" spans="1:58" ht="18" customHeight="1">
      <c r="A391" s="3" t="s">
        <v>117</v>
      </c>
      <c r="B391" s="3" t="s">
        <v>127</v>
      </c>
      <c r="C391" s="21">
        <v>1</v>
      </c>
      <c r="D391" s="3"/>
      <c r="E391" s="3"/>
      <c r="F391" s="3"/>
      <c r="G391" s="3"/>
      <c r="H391" s="3"/>
      <c r="I391" s="3"/>
      <c r="J391" s="3"/>
      <c r="K391" s="3"/>
      <c r="L391" s="3"/>
      <c r="M391" s="3">
        <v>1</v>
      </c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>
        <v>4</v>
      </c>
      <c r="AV391" s="3"/>
      <c r="AW391" s="3"/>
      <c r="AX391" s="3"/>
      <c r="AY391" s="3"/>
      <c r="AZ391" s="3"/>
      <c r="BA391" s="3"/>
      <c r="BB391" s="3"/>
      <c r="BC391" s="3"/>
      <c r="BD391" s="3"/>
      <c r="BE391" s="3">
        <v>5</v>
      </c>
    </row>
    <row r="392" spans="1:58" ht="18" customHeight="1">
      <c r="A392" s="3" t="s">
        <v>117</v>
      </c>
      <c r="B392" s="3" t="s">
        <v>129</v>
      </c>
      <c r="C392" s="21">
        <v>1</v>
      </c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>
        <v>3</v>
      </c>
      <c r="AV392" s="3"/>
      <c r="AW392" s="3"/>
      <c r="AX392" s="3"/>
      <c r="AY392" s="3"/>
      <c r="AZ392" s="3"/>
      <c r="BA392" s="3"/>
      <c r="BB392" s="3"/>
      <c r="BC392" s="3"/>
      <c r="BD392" s="3"/>
      <c r="BE392" s="3">
        <v>3</v>
      </c>
    </row>
    <row r="393" spans="1:58" ht="18" customHeight="1">
      <c r="A393" s="3" t="s">
        <v>117</v>
      </c>
      <c r="B393" s="3" t="s">
        <v>132</v>
      </c>
      <c r="C393" s="21">
        <v>1</v>
      </c>
      <c r="D393" s="3"/>
      <c r="E393" s="3"/>
      <c r="F393" s="3"/>
      <c r="G393" s="3"/>
      <c r="H393" s="3"/>
      <c r="I393" s="3"/>
      <c r="J393" s="3"/>
      <c r="K393" s="3"/>
      <c r="L393" s="3"/>
      <c r="M393" s="3">
        <v>1</v>
      </c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>
        <v>4</v>
      </c>
      <c r="AV393" s="3"/>
      <c r="AW393" s="3"/>
      <c r="AX393" s="3"/>
      <c r="AY393" s="3"/>
      <c r="AZ393" s="3"/>
      <c r="BA393" s="3"/>
      <c r="BB393" s="3"/>
      <c r="BC393" s="3"/>
      <c r="BD393" s="3"/>
      <c r="BE393" s="3">
        <v>5</v>
      </c>
    </row>
    <row r="394" spans="1:58" ht="18" customHeight="1">
      <c r="A394" s="3" t="s">
        <v>117</v>
      </c>
      <c r="B394" s="3" t="s">
        <v>134</v>
      </c>
      <c r="C394" s="21">
        <v>1</v>
      </c>
      <c r="D394" s="3"/>
      <c r="E394" s="3"/>
      <c r="F394" s="3"/>
      <c r="G394" s="3"/>
      <c r="H394" s="3"/>
      <c r="I394" s="3"/>
      <c r="J394" s="3"/>
      <c r="K394" s="3"/>
      <c r="L394" s="3"/>
      <c r="M394" s="3">
        <v>1</v>
      </c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>
        <v>5</v>
      </c>
      <c r="AV394" s="3"/>
      <c r="AW394" s="3"/>
      <c r="AX394" s="3"/>
      <c r="AY394" s="3"/>
      <c r="AZ394" s="3"/>
      <c r="BA394" s="3"/>
      <c r="BB394" s="3"/>
      <c r="BC394" s="3"/>
      <c r="BD394" s="3"/>
      <c r="BE394" s="3">
        <v>6</v>
      </c>
    </row>
    <row r="395" spans="1:58" ht="18" customHeight="1">
      <c r="A395" s="3" t="s">
        <v>117</v>
      </c>
      <c r="B395" s="3" t="s">
        <v>136</v>
      </c>
      <c r="C395" s="21">
        <v>1</v>
      </c>
      <c r="D395" s="3"/>
      <c r="E395" s="3"/>
      <c r="F395" s="3"/>
      <c r="G395" s="3"/>
      <c r="H395" s="3"/>
      <c r="I395" s="3"/>
      <c r="J395" s="3"/>
      <c r="K395" s="3"/>
      <c r="L395" s="3"/>
      <c r="M395" s="3">
        <v>1</v>
      </c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>
        <v>4</v>
      </c>
      <c r="AV395" s="3"/>
      <c r="AW395" s="3"/>
      <c r="AX395" s="3"/>
      <c r="AY395" s="3"/>
      <c r="AZ395" s="3"/>
      <c r="BA395" s="3"/>
      <c r="BB395" s="3"/>
      <c r="BC395" s="3"/>
      <c r="BD395" s="3"/>
      <c r="BE395" s="3">
        <v>5</v>
      </c>
    </row>
    <row r="396" spans="1:58" ht="18" customHeight="1">
      <c r="A396" s="3" t="s">
        <v>117</v>
      </c>
      <c r="B396" s="3" t="s">
        <v>137</v>
      </c>
      <c r="C396" s="21">
        <v>1</v>
      </c>
      <c r="D396" s="3"/>
      <c r="E396" s="3"/>
      <c r="F396" s="3"/>
      <c r="G396" s="3"/>
      <c r="H396" s="3"/>
      <c r="I396" s="3"/>
      <c r="J396" s="3"/>
      <c r="K396" s="3"/>
      <c r="L396" s="3"/>
      <c r="M396" s="3">
        <v>1</v>
      </c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>
        <v>2</v>
      </c>
      <c r="AV396" s="3"/>
      <c r="AW396" s="3"/>
      <c r="AX396" s="3"/>
      <c r="AY396" s="3"/>
      <c r="AZ396" s="3"/>
      <c r="BA396" s="3"/>
      <c r="BB396" s="3"/>
      <c r="BC396" s="3"/>
      <c r="BD396" s="3"/>
      <c r="BE396" s="3">
        <v>3</v>
      </c>
    </row>
    <row r="397" spans="1:58" ht="18" customHeight="1">
      <c r="A397" s="3" t="s">
        <v>117</v>
      </c>
      <c r="B397" s="3" t="s">
        <v>139</v>
      </c>
      <c r="C397" s="21">
        <v>1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>
        <v>1</v>
      </c>
      <c r="AV397" s="3"/>
      <c r="AW397" s="3"/>
      <c r="AX397" s="3"/>
      <c r="AY397" s="3"/>
      <c r="AZ397" s="3"/>
      <c r="BA397" s="3"/>
      <c r="BB397" s="3"/>
      <c r="BC397" s="3"/>
      <c r="BD397" s="3"/>
      <c r="BE397" s="3">
        <v>1</v>
      </c>
    </row>
    <row r="398" spans="1:58" s="2" customFormat="1" ht="18" customHeight="1">
      <c r="A398" s="1392" t="s">
        <v>626</v>
      </c>
      <c r="B398" s="1392"/>
      <c r="C398" s="27">
        <f>SUM(C385:C397)</f>
        <v>13</v>
      </c>
      <c r="D398" s="7"/>
      <c r="E398" s="7"/>
      <c r="F398" s="7"/>
      <c r="G398" s="7"/>
      <c r="H398" s="7"/>
      <c r="I398" s="7"/>
      <c r="J398" s="7"/>
      <c r="K398" s="7"/>
      <c r="L398" s="7"/>
      <c r="M398" s="7">
        <f>SUM(M385:M397)</f>
        <v>8</v>
      </c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>
        <f>SUM(AU385:AU397)</f>
        <v>43</v>
      </c>
      <c r="AV398" s="7"/>
      <c r="AW398" s="7"/>
      <c r="AX398" s="7"/>
      <c r="AY398" s="7"/>
      <c r="AZ398" s="7"/>
      <c r="BA398" s="7"/>
      <c r="BB398" s="7"/>
      <c r="BC398" s="7"/>
      <c r="BD398" s="7"/>
      <c r="BE398" s="7">
        <f>SUM(BE385:BE397)</f>
        <v>51</v>
      </c>
      <c r="BF398" s="2">
        <f>SUM(İLKOKUL!AK214)</f>
        <v>51</v>
      </c>
    </row>
    <row r="399" spans="1:58" ht="18" customHeight="1">
      <c r="A399" s="3" t="s">
        <v>117</v>
      </c>
      <c r="B399" s="3" t="s">
        <v>20</v>
      </c>
      <c r="C399" s="21">
        <v>1</v>
      </c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>
        <v>1</v>
      </c>
      <c r="U399" s="3"/>
      <c r="V399" s="3"/>
      <c r="W399" s="3"/>
      <c r="X399" s="3"/>
      <c r="Y399" s="3"/>
      <c r="Z399" s="3"/>
      <c r="AA399" s="3"/>
      <c r="AB399" s="3"/>
      <c r="AC399" s="3">
        <v>1</v>
      </c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>
        <v>1</v>
      </c>
      <c r="AW399" s="3"/>
      <c r="AX399" s="3">
        <v>1</v>
      </c>
      <c r="AY399" s="3"/>
      <c r="AZ399" s="3"/>
      <c r="BA399" s="3"/>
      <c r="BB399" s="3">
        <v>1</v>
      </c>
      <c r="BC399" s="3"/>
      <c r="BD399" s="3"/>
      <c r="BE399" s="3">
        <v>5</v>
      </c>
    </row>
    <row r="400" spans="1:58" ht="18" customHeight="1">
      <c r="A400" s="3" t="s">
        <v>117</v>
      </c>
      <c r="B400" s="3" t="s">
        <v>122</v>
      </c>
      <c r="C400" s="21">
        <v>1</v>
      </c>
      <c r="D400" s="3"/>
      <c r="E400" s="3"/>
      <c r="F400" s="3"/>
      <c r="G400" s="3"/>
      <c r="H400" s="3">
        <v>1</v>
      </c>
      <c r="I400" s="3">
        <v>1</v>
      </c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>
        <v>2</v>
      </c>
      <c r="U400" s="3"/>
      <c r="V400" s="3"/>
      <c r="W400" s="3"/>
      <c r="X400" s="3"/>
      <c r="Y400" s="3">
        <v>1</v>
      </c>
      <c r="Z400" s="3"/>
      <c r="AA400" s="3"/>
      <c r="AB400" s="3"/>
      <c r="AC400" s="3">
        <v>2</v>
      </c>
      <c r="AD400" s="3">
        <v>1</v>
      </c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>
        <v>1</v>
      </c>
      <c r="AP400" s="3"/>
      <c r="AQ400" s="3"/>
      <c r="AR400" s="3"/>
      <c r="AS400" s="3"/>
      <c r="AT400" s="3"/>
      <c r="AU400" s="3"/>
      <c r="AV400" s="3">
        <v>1</v>
      </c>
      <c r="AW400" s="3"/>
      <c r="AX400" s="3"/>
      <c r="AY400" s="3"/>
      <c r="AZ400" s="3"/>
      <c r="BA400" s="3"/>
      <c r="BB400" s="3">
        <v>2</v>
      </c>
      <c r="BC400" s="3"/>
      <c r="BD400" s="3"/>
      <c r="BE400" s="3">
        <v>12</v>
      </c>
    </row>
    <row r="401" spans="1:58" ht="18" customHeight="1">
      <c r="A401" s="3" t="s">
        <v>117</v>
      </c>
      <c r="B401" s="3" t="s">
        <v>124</v>
      </c>
      <c r="C401" s="21">
        <v>1</v>
      </c>
      <c r="D401" s="3"/>
      <c r="E401" s="3"/>
      <c r="F401" s="3"/>
      <c r="G401" s="3"/>
      <c r="H401" s="3"/>
      <c r="I401" s="3">
        <v>1</v>
      </c>
      <c r="J401" s="3"/>
      <c r="K401" s="3"/>
      <c r="L401" s="3"/>
      <c r="M401" s="3"/>
      <c r="N401" s="3">
        <v>1</v>
      </c>
      <c r="O401" s="3"/>
      <c r="P401" s="3"/>
      <c r="Q401" s="3"/>
      <c r="R401" s="3"/>
      <c r="S401" s="3"/>
      <c r="T401" s="3">
        <v>1</v>
      </c>
      <c r="U401" s="3"/>
      <c r="V401" s="3"/>
      <c r="W401" s="3"/>
      <c r="X401" s="3"/>
      <c r="Y401" s="3"/>
      <c r="Z401" s="3"/>
      <c r="AA401" s="3"/>
      <c r="AB401" s="3"/>
      <c r="AC401" s="3">
        <v>1</v>
      </c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>
        <v>1</v>
      </c>
      <c r="BC401" s="3"/>
      <c r="BD401" s="3"/>
      <c r="BE401" s="3">
        <v>5</v>
      </c>
    </row>
    <row r="402" spans="1:58" ht="18" customHeight="1">
      <c r="A402" s="3" t="s">
        <v>117</v>
      </c>
      <c r="B402" s="3" t="s">
        <v>126</v>
      </c>
      <c r="C402" s="21">
        <v>1</v>
      </c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>
        <v>1</v>
      </c>
      <c r="U402" s="3"/>
      <c r="V402" s="3"/>
      <c r="W402" s="3"/>
      <c r="X402" s="3"/>
      <c r="Y402" s="3"/>
      <c r="Z402" s="3"/>
      <c r="AA402" s="3"/>
      <c r="AB402" s="3"/>
      <c r="AC402" s="3">
        <v>1</v>
      </c>
      <c r="AD402" s="3">
        <v>1</v>
      </c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>
        <v>1</v>
      </c>
      <c r="BC402" s="3"/>
      <c r="BD402" s="3"/>
      <c r="BE402" s="3">
        <v>4</v>
      </c>
    </row>
    <row r="403" spans="1:58" ht="18" customHeight="1">
      <c r="A403" s="3" t="s">
        <v>117</v>
      </c>
      <c r="B403" s="3" t="s">
        <v>128</v>
      </c>
      <c r="C403" s="21">
        <v>1</v>
      </c>
      <c r="D403" s="3"/>
      <c r="E403" s="3"/>
      <c r="F403" s="3"/>
      <c r="G403" s="3"/>
      <c r="H403" s="3">
        <v>1</v>
      </c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>
        <v>1</v>
      </c>
      <c r="U403" s="3"/>
      <c r="V403" s="3"/>
      <c r="W403" s="3"/>
      <c r="X403" s="3"/>
      <c r="Y403" s="3"/>
      <c r="Z403" s="3"/>
      <c r="AA403" s="3"/>
      <c r="AB403" s="3"/>
      <c r="AC403" s="3">
        <v>1</v>
      </c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>
        <v>1</v>
      </c>
      <c r="BC403" s="3"/>
      <c r="BD403" s="3"/>
      <c r="BE403" s="3">
        <v>4</v>
      </c>
    </row>
    <row r="404" spans="1:58" ht="18" customHeight="1">
      <c r="A404" s="3" t="s">
        <v>117</v>
      </c>
      <c r="B404" s="3" t="s">
        <v>130</v>
      </c>
      <c r="C404" s="21">
        <v>1</v>
      </c>
      <c r="D404" s="3"/>
      <c r="E404" s="3"/>
      <c r="F404" s="3"/>
      <c r="G404" s="3"/>
      <c r="H404" s="3"/>
      <c r="I404" s="3"/>
      <c r="J404" s="3"/>
      <c r="K404" s="3"/>
      <c r="L404" s="3"/>
      <c r="M404" s="3">
        <v>1</v>
      </c>
      <c r="N404" s="3">
        <v>1</v>
      </c>
      <c r="O404" s="3"/>
      <c r="P404" s="3"/>
      <c r="Q404" s="3"/>
      <c r="R404" s="3"/>
      <c r="S404" s="3"/>
      <c r="T404" s="3">
        <v>1</v>
      </c>
      <c r="U404" s="3"/>
      <c r="V404" s="3"/>
      <c r="W404" s="3"/>
      <c r="X404" s="3"/>
      <c r="Y404" s="3"/>
      <c r="Z404" s="3"/>
      <c r="AA404" s="3"/>
      <c r="AB404" s="3"/>
      <c r="AC404" s="3">
        <v>1</v>
      </c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>
        <v>1</v>
      </c>
      <c r="AW404" s="3"/>
      <c r="AX404" s="3"/>
      <c r="AY404" s="3"/>
      <c r="AZ404" s="3"/>
      <c r="BA404" s="3"/>
      <c r="BB404" s="3"/>
      <c r="BC404" s="3"/>
      <c r="BD404" s="3"/>
      <c r="BE404" s="3">
        <v>5</v>
      </c>
    </row>
    <row r="405" spans="1:58" ht="18" customHeight="1">
      <c r="A405" s="3" t="s">
        <v>117</v>
      </c>
      <c r="B405" s="3" t="s">
        <v>133</v>
      </c>
      <c r="C405" s="21">
        <v>1</v>
      </c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>
        <v>1</v>
      </c>
      <c r="U405" s="3"/>
      <c r="V405" s="3"/>
      <c r="W405" s="3"/>
      <c r="X405" s="3"/>
      <c r="Y405" s="3"/>
      <c r="Z405" s="3"/>
      <c r="AA405" s="3"/>
      <c r="AB405" s="3"/>
      <c r="AC405" s="3">
        <v>1</v>
      </c>
      <c r="AD405" s="3">
        <v>1</v>
      </c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>
        <v>1</v>
      </c>
      <c r="AW405" s="3"/>
      <c r="AX405" s="3"/>
      <c r="AY405" s="3"/>
      <c r="AZ405" s="3"/>
      <c r="BA405" s="3"/>
      <c r="BB405" s="3">
        <v>1</v>
      </c>
      <c r="BC405" s="3"/>
      <c r="BD405" s="3"/>
      <c r="BE405" s="3">
        <v>5</v>
      </c>
    </row>
    <row r="406" spans="1:58" ht="18" customHeight="1">
      <c r="A406" s="3" t="s">
        <v>117</v>
      </c>
      <c r="B406" s="3" t="s">
        <v>135</v>
      </c>
      <c r="C406" s="21">
        <v>1</v>
      </c>
      <c r="D406" s="3"/>
      <c r="E406" s="3"/>
      <c r="F406" s="3"/>
      <c r="G406" s="3"/>
      <c r="H406" s="3">
        <v>1</v>
      </c>
      <c r="I406" s="3">
        <v>1</v>
      </c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>
        <v>2</v>
      </c>
      <c r="U406" s="3"/>
      <c r="V406" s="3"/>
      <c r="W406" s="3"/>
      <c r="X406" s="3"/>
      <c r="Y406" s="3">
        <v>1</v>
      </c>
      <c r="Z406" s="3"/>
      <c r="AA406" s="3"/>
      <c r="AB406" s="3"/>
      <c r="AC406" s="3">
        <v>2</v>
      </c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>
        <v>1</v>
      </c>
      <c r="AP406" s="3"/>
      <c r="AQ406" s="3"/>
      <c r="AR406" s="3">
        <v>1</v>
      </c>
      <c r="AS406" s="3"/>
      <c r="AT406" s="3"/>
      <c r="AU406" s="3"/>
      <c r="AV406" s="3">
        <v>1</v>
      </c>
      <c r="AW406" s="3"/>
      <c r="AX406" s="3">
        <v>1</v>
      </c>
      <c r="AY406" s="3"/>
      <c r="AZ406" s="3"/>
      <c r="BA406" s="3"/>
      <c r="BB406" s="3">
        <v>2</v>
      </c>
      <c r="BC406" s="3"/>
      <c r="BD406" s="3"/>
      <c r="BE406" s="3">
        <v>13</v>
      </c>
    </row>
    <row r="407" spans="1:58" ht="18" customHeight="1">
      <c r="A407" s="3" t="s">
        <v>117</v>
      </c>
      <c r="B407" s="3" t="s">
        <v>138</v>
      </c>
      <c r="C407" s="21">
        <v>1</v>
      </c>
      <c r="D407" s="3"/>
      <c r="E407" s="3"/>
      <c r="F407" s="3"/>
      <c r="G407" s="3"/>
      <c r="H407" s="3">
        <v>1</v>
      </c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>
        <v>1</v>
      </c>
      <c r="U407" s="3"/>
      <c r="V407" s="3"/>
      <c r="W407" s="3"/>
      <c r="X407" s="3"/>
      <c r="Y407" s="3"/>
      <c r="Z407" s="3"/>
      <c r="AA407" s="3"/>
      <c r="AB407" s="3"/>
      <c r="AC407" s="3">
        <v>1</v>
      </c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>
        <v>1</v>
      </c>
      <c r="AW407" s="3"/>
      <c r="AX407" s="3"/>
      <c r="AY407" s="3"/>
      <c r="AZ407" s="3"/>
      <c r="BA407" s="3"/>
      <c r="BB407" s="3">
        <v>1</v>
      </c>
      <c r="BC407" s="3"/>
      <c r="BD407" s="3"/>
      <c r="BE407" s="3">
        <v>5</v>
      </c>
    </row>
    <row r="408" spans="1:58" s="2" customFormat="1" ht="18" customHeight="1">
      <c r="A408" s="1392" t="s">
        <v>594</v>
      </c>
      <c r="B408" s="1392"/>
      <c r="C408" s="27">
        <f>SUM(C399:C407)</f>
        <v>9</v>
      </c>
      <c r="D408" s="7"/>
      <c r="E408" s="7"/>
      <c r="F408" s="7"/>
      <c r="G408" s="7"/>
      <c r="H408" s="7">
        <f>SUM(H399:H407)</f>
        <v>4</v>
      </c>
      <c r="I408" s="7">
        <f>SUM(I399:I407)</f>
        <v>3</v>
      </c>
      <c r="J408" s="7"/>
      <c r="K408" s="7"/>
      <c r="L408" s="7"/>
      <c r="M408" s="7">
        <f>SUM(M399:M407)</f>
        <v>1</v>
      </c>
      <c r="N408" s="7">
        <f>SUM(N399:N407)</f>
        <v>2</v>
      </c>
      <c r="O408" s="7"/>
      <c r="P408" s="7"/>
      <c r="Q408" s="7"/>
      <c r="R408" s="7"/>
      <c r="S408" s="7"/>
      <c r="T408" s="7">
        <f>SUM(T399:T407)</f>
        <v>11</v>
      </c>
      <c r="U408" s="7"/>
      <c r="V408" s="7"/>
      <c r="W408" s="7"/>
      <c r="X408" s="7"/>
      <c r="Y408" s="7">
        <f>SUM(Y399:Y407)</f>
        <v>2</v>
      </c>
      <c r="Z408" s="7"/>
      <c r="AA408" s="7"/>
      <c r="AB408" s="7"/>
      <c r="AC408" s="7">
        <f>SUM(AC399:AC407)</f>
        <v>11</v>
      </c>
      <c r="AD408" s="7">
        <f>SUM(AD399:AD407)</f>
        <v>3</v>
      </c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>
        <f>SUM(AO399:AO407)</f>
        <v>2</v>
      </c>
      <c r="AP408" s="7"/>
      <c r="AQ408" s="7"/>
      <c r="AR408" s="7">
        <f>SUM(AR399:AR407)</f>
        <v>1</v>
      </c>
      <c r="AS408" s="7"/>
      <c r="AT408" s="7"/>
      <c r="AU408" s="7"/>
      <c r="AV408" s="7">
        <f>SUM(AV399:AV407)</f>
        <v>6</v>
      </c>
      <c r="AW408" s="7"/>
      <c r="AX408" s="7">
        <f>SUM(AX399:AX407)</f>
        <v>2</v>
      </c>
      <c r="AY408" s="7"/>
      <c r="AZ408" s="7"/>
      <c r="BA408" s="7"/>
      <c r="BB408" s="7">
        <f>SUM(BB399:BB407)</f>
        <v>10</v>
      </c>
      <c r="BC408" s="7"/>
      <c r="BD408" s="7"/>
      <c r="BE408" s="7">
        <f>SUM(BE399:BE407)</f>
        <v>58</v>
      </c>
      <c r="BF408" s="2">
        <f>SUM(ORTAOKUL!AG139)</f>
        <v>58</v>
      </c>
    </row>
    <row r="409" spans="1:58" ht="18" customHeight="1">
      <c r="A409" s="3" t="s">
        <v>117</v>
      </c>
      <c r="B409" s="3" t="s">
        <v>123</v>
      </c>
      <c r="C409" s="21">
        <v>1</v>
      </c>
      <c r="D409" s="3"/>
      <c r="E409" s="3"/>
      <c r="F409" s="3"/>
      <c r="G409" s="3"/>
      <c r="H409" s="3">
        <v>1</v>
      </c>
      <c r="I409" s="3"/>
      <c r="J409" s="3">
        <v>1</v>
      </c>
      <c r="K409" s="3"/>
      <c r="L409" s="3">
        <v>1</v>
      </c>
      <c r="M409" s="3"/>
      <c r="N409" s="3">
        <v>1</v>
      </c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>
        <v>1</v>
      </c>
      <c r="AE409" s="3"/>
      <c r="AF409" s="3"/>
      <c r="AG409" s="3"/>
      <c r="AH409" s="3"/>
      <c r="AI409" s="3"/>
      <c r="AJ409" s="3">
        <v>1</v>
      </c>
      <c r="AK409" s="3"/>
      <c r="AL409" s="3"/>
      <c r="AM409" s="3"/>
      <c r="AN409" s="3"/>
      <c r="AO409" s="3">
        <v>1</v>
      </c>
      <c r="AP409" s="3"/>
      <c r="AQ409" s="3"/>
      <c r="AR409" s="3">
        <v>1</v>
      </c>
      <c r="AS409" s="3"/>
      <c r="AT409" s="3"/>
      <c r="AU409" s="3"/>
      <c r="AV409" s="3"/>
      <c r="AW409" s="3">
        <v>1</v>
      </c>
      <c r="AX409" s="3"/>
      <c r="AY409" s="3"/>
      <c r="AZ409" s="3"/>
      <c r="BA409" s="3">
        <v>2</v>
      </c>
      <c r="BB409" s="3"/>
      <c r="BC409" s="3"/>
      <c r="BD409" s="3"/>
      <c r="BE409" s="3">
        <v>11</v>
      </c>
    </row>
    <row r="410" spans="1:58" ht="18" customHeight="1">
      <c r="A410" s="3" t="s">
        <v>117</v>
      </c>
      <c r="B410" s="3" t="s">
        <v>131</v>
      </c>
      <c r="C410" s="21">
        <v>1</v>
      </c>
      <c r="D410" s="3"/>
      <c r="E410" s="3"/>
      <c r="F410" s="3"/>
      <c r="G410" s="3"/>
      <c r="H410" s="3">
        <v>1</v>
      </c>
      <c r="I410" s="3"/>
      <c r="J410" s="3"/>
      <c r="K410" s="3"/>
      <c r="L410" s="3">
        <v>1</v>
      </c>
      <c r="M410" s="3"/>
      <c r="N410" s="3">
        <v>1</v>
      </c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>
        <v>1</v>
      </c>
      <c r="Z410" s="3"/>
      <c r="AA410" s="3"/>
      <c r="AB410" s="3"/>
      <c r="AC410" s="3"/>
      <c r="AD410" s="3">
        <v>1</v>
      </c>
      <c r="AE410" s="3"/>
      <c r="AF410" s="3">
        <v>1</v>
      </c>
      <c r="AG410" s="3"/>
      <c r="AH410" s="3"/>
      <c r="AI410" s="3"/>
      <c r="AJ410" s="3">
        <v>2</v>
      </c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>
        <v>1</v>
      </c>
      <c r="AX410" s="3"/>
      <c r="AY410" s="3"/>
      <c r="AZ410" s="3"/>
      <c r="BA410" s="3">
        <v>2</v>
      </c>
      <c r="BB410" s="3"/>
      <c r="BC410" s="3"/>
      <c r="BD410" s="3"/>
      <c r="BE410" s="3">
        <v>11</v>
      </c>
    </row>
    <row r="411" spans="1:58" ht="18" customHeight="1">
      <c r="A411" s="1392" t="s">
        <v>595</v>
      </c>
      <c r="B411" s="1392"/>
      <c r="C411" s="27">
        <f>SUM(C409:C410)</f>
        <v>2</v>
      </c>
      <c r="D411" s="7"/>
      <c r="E411" s="7"/>
      <c r="F411" s="7"/>
      <c r="G411" s="7"/>
      <c r="H411" s="7">
        <f>SUM(H409:H410)</f>
        <v>2</v>
      </c>
      <c r="I411" s="7"/>
      <c r="J411" s="7">
        <f>SUM(J409:J410)</f>
        <v>1</v>
      </c>
      <c r="K411" s="7"/>
      <c r="L411" s="7">
        <f>SUM(L409:L410)</f>
        <v>2</v>
      </c>
      <c r="M411" s="7"/>
      <c r="N411" s="7">
        <f>SUM(N409:N410)</f>
        <v>2</v>
      </c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>
        <f>SUM(Y409:Y410)</f>
        <v>1</v>
      </c>
      <c r="Z411" s="7"/>
      <c r="AA411" s="7"/>
      <c r="AB411" s="7"/>
      <c r="AC411" s="7"/>
      <c r="AD411" s="7">
        <f>SUM(AD409:AD410)</f>
        <v>2</v>
      </c>
      <c r="AE411" s="7"/>
      <c r="AF411" s="7">
        <f>SUM(AF409:AF410)</f>
        <v>1</v>
      </c>
      <c r="AG411" s="7"/>
      <c r="AH411" s="7"/>
      <c r="AI411" s="7"/>
      <c r="AJ411" s="7">
        <f>SUM(AJ409:AJ410)</f>
        <v>3</v>
      </c>
      <c r="AK411" s="7"/>
      <c r="AL411" s="7"/>
      <c r="AM411" s="7"/>
      <c r="AN411" s="7"/>
      <c r="AO411" s="7">
        <f>SUM(AO409:AO410)</f>
        <v>1</v>
      </c>
      <c r="AP411" s="7"/>
      <c r="AQ411" s="7"/>
      <c r="AR411" s="7">
        <f>SUM(AR409:AR410)</f>
        <v>1</v>
      </c>
      <c r="AS411" s="7"/>
      <c r="AT411" s="7"/>
      <c r="AU411" s="7"/>
      <c r="AV411" s="7"/>
      <c r="AW411" s="7">
        <f>SUM(AW409:AW410)</f>
        <v>2</v>
      </c>
      <c r="AX411" s="7"/>
      <c r="AY411" s="7"/>
      <c r="AZ411" s="7"/>
      <c r="BA411" s="7">
        <f>SUM(BA409:BA410)</f>
        <v>4</v>
      </c>
      <c r="BB411" s="7"/>
      <c r="BC411" s="7"/>
      <c r="BD411" s="7"/>
      <c r="BE411" s="7">
        <f>SUM(BE409:BE410)</f>
        <v>22</v>
      </c>
      <c r="BF411">
        <f>SUM(LİSE!AN77)</f>
        <v>22</v>
      </c>
    </row>
    <row r="412" spans="1:58" s="17" customFormat="1" ht="18" customHeight="1">
      <c r="A412" s="1393" t="s">
        <v>596</v>
      </c>
      <c r="B412" s="1393"/>
      <c r="C412" s="26">
        <f>SUM(C411,C408,C398,C384,C382)</f>
        <v>27</v>
      </c>
      <c r="D412" s="8"/>
      <c r="E412" s="8"/>
      <c r="F412" s="8"/>
      <c r="G412" s="8"/>
      <c r="H412" s="8">
        <v>6</v>
      </c>
      <c r="I412" s="8">
        <v>4</v>
      </c>
      <c r="J412" s="8">
        <v>1</v>
      </c>
      <c r="K412" s="8"/>
      <c r="L412" s="8">
        <v>2</v>
      </c>
      <c r="M412" s="8">
        <v>12</v>
      </c>
      <c r="N412" s="8">
        <v>4</v>
      </c>
      <c r="O412" s="8"/>
      <c r="P412" s="8"/>
      <c r="Q412" s="8"/>
      <c r="R412" s="8"/>
      <c r="S412" s="8"/>
      <c r="T412" s="8">
        <v>11</v>
      </c>
      <c r="U412" s="8"/>
      <c r="V412" s="8"/>
      <c r="W412" s="8"/>
      <c r="X412" s="8"/>
      <c r="Y412" s="8">
        <v>3</v>
      </c>
      <c r="Z412" s="8"/>
      <c r="AA412" s="8"/>
      <c r="AB412" s="8"/>
      <c r="AC412" s="8">
        <v>11</v>
      </c>
      <c r="AD412" s="8">
        <v>5</v>
      </c>
      <c r="AE412" s="8"/>
      <c r="AF412" s="8">
        <v>1</v>
      </c>
      <c r="AG412" s="8"/>
      <c r="AH412" s="8"/>
      <c r="AI412" s="8"/>
      <c r="AJ412" s="8">
        <v>3</v>
      </c>
      <c r="AK412" s="8"/>
      <c r="AL412" s="8"/>
      <c r="AM412" s="8"/>
      <c r="AN412" s="8"/>
      <c r="AO412" s="8">
        <v>3</v>
      </c>
      <c r="AP412" s="8"/>
      <c r="AQ412" s="8"/>
      <c r="AR412" s="8">
        <v>2</v>
      </c>
      <c r="AS412" s="8"/>
      <c r="AT412" s="8">
        <v>1</v>
      </c>
      <c r="AU412" s="8">
        <v>44</v>
      </c>
      <c r="AV412" s="8">
        <v>6</v>
      </c>
      <c r="AW412" s="8">
        <v>2</v>
      </c>
      <c r="AX412" s="8">
        <v>2</v>
      </c>
      <c r="AY412" s="8"/>
      <c r="AZ412" s="8"/>
      <c r="BA412" s="8">
        <v>5</v>
      </c>
      <c r="BB412" s="8">
        <v>10</v>
      </c>
      <c r="BC412" s="8"/>
      <c r="BD412" s="8"/>
      <c r="BE412" s="8">
        <v>138</v>
      </c>
    </row>
    <row r="413" spans="1:58" ht="18" customHeight="1">
      <c r="A413" s="3" t="s">
        <v>390</v>
      </c>
      <c r="B413" s="3" t="s">
        <v>475</v>
      </c>
      <c r="C413" s="21">
        <v>1</v>
      </c>
      <c r="D413" s="3"/>
      <c r="E413" s="3"/>
      <c r="F413" s="3"/>
      <c r="G413" s="3"/>
      <c r="H413" s="3"/>
      <c r="I413" s="3">
        <v>1</v>
      </c>
      <c r="J413" s="3"/>
      <c r="K413" s="3"/>
      <c r="L413" s="3"/>
      <c r="M413" s="3">
        <v>1</v>
      </c>
      <c r="N413" s="3"/>
      <c r="O413" s="3">
        <v>1</v>
      </c>
      <c r="P413" s="3"/>
      <c r="Q413" s="3"/>
      <c r="R413" s="3"/>
      <c r="S413" s="3"/>
      <c r="T413" s="3"/>
      <c r="U413" s="3"/>
      <c r="V413" s="3"/>
      <c r="W413" s="3"/>
      <c r="X413" s="3">
        <v>1</v>
      </c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>
        <v>4</v>
      </c>
    </row>
    <row r="414" spans="1:58" ht="18" customHeight="1">
      <c r="A414" s="3" t="s">
        <v>390</v>
      </c>
      <c r="B414" s="3" t="s">
        <v>476</v>
      </c>
      <c r="C414" s="21">
        <v>1</v>
      </c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>
        <v>1</v>
      </c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>
        <v>1</v>
      </c>
      <c r="AW414" s="3"/>
      <c r="AX414" s="3"/>
      <c r="AY414" s="3"/>
      <c r="AZ414" s="3"/>
      <c r="BA414" s="3"/>
      <c r="BB414" s="3">
        <v>1</v>
      </c>
      <c r="BC414" s="3"/>
      <c r="BD414" s="3"/>
      <c r="BE414" s="3">
        <v>3</v>
      </c>
    </row>
    <row r="415" spans="1:58" s="17" customFormat="1" ht="18" customHeight="1">
      <c r="A415" s="1392" t="s">
        <v>587</v>
      </c>
      <c r="B415" s="1392"/>
      <c r="C415" s="27">
        <f>SUM(C413:C414)</f>
        <v>2</v>
      </c>
      <c r="D415" s="7"/>
      <c r="E415" s="7"/>
      <c r="F415" s="7"/>
      <c r="G415" s="7"/>
      <c r="H415" s="7"/>
      <c r="I415" s="7">
        <f>SUM(I413:I414)</f>
        <v>1</v>
      </c>
      <c r="J415" s="7"/>
      <c r="K415" s="7"/>
      <c r="L415" s="7"/>
      <c r="M415" s="7">
        <f>SUM(M413:M414)</f>
        <v>1</v>
      </c>
      <c r="N415" s="7">
        <f>SUM(N413:N414)</f>
        <v>1</v>
      </c>
      <c r="O415" s="7">
        <f>SUM(O413:O414)</f>
        <v>1</v>
      </c>
      <c r="P415" s="7"/>
      <c r="Q415" s="7"/>
      <c r="R415" s="7"/>
      <c r="S415" s="7"/>
      <c r="T415" s="7"/>
      <c r="U415" s="7"/>
      <c r="V415" s="7"/>
      <c r="W415" s="7"/>
      <c r="X415" s="7">
        <f>SUM(X413:X414)</f>
        <v>1</v>
      </c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>
        <f>SUM(AV413:AV414)</f>
        <v>1</v>
      </c>
      <c r="AW415" s="7"/>
      <c r="AX415" s="7"/>
      <c r="AY415" s="7"/>
      <c r="AZ415" s="7"/>
      <c r="BA415" s="7"/>
      <c r="BB415" s="7">
        <f>SUM(BB413:BB414)</f>
        <v>1</v>
      </c>
      <c r="BC415" s="7"/>
      <c r="BD415" s="7"/>
      <c r="BE415" s="7">
        <f>SUM(BE413:BE414)</f>
        <v>7</v>
      </c>
    </row>
    <row r="416" spans="1:58" ht="18" customHeight="1">
      <c r="A416" s="3" t="s">
        <v>390</v>
      </c>
      <c r="B416" s="3" t="s">
        <v>470</v>
      </c>
      <c r="C416" s="21">
        <v>1</v>
      </c>
      <c r="D416" s="3"/>
      <c r="E416" s="3"/>
      <c r="F416" s="3"/>
      <c r="G416" s="3"/>
      <c r="H416" s="3"/>
      <c r="I416" s="3"/>
      <c r="J416" s="3"/>
      <c r="K416" s="3"/>
      <c r="L416" s="3"/>
      <c r="M416" s="3">
        <v>4</v>
      </c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>
        <v>4</v>
      </c>
    </row>
    <row r="417" spans="1:58" s="17" customFormat="1" ht="18" customHeight="1">
      <c r="A417" s="1392" t="s">
        <v>588</v>
      </c>
      <c r="B417" s="1392"/>
      <c r="C417" s="27">
        <f>SUM(C416)</f>
        <v>1</v>
      </c>
      <c r="D417" s="7"/>
      <c r="E417" s="7"/>
      <c r="F417" s="7"/>
      <c r="G417" s="7"/>
      <c r="H417" s="7"/>
      <c r="I417" s="7"/>
      <c r="J417" s="7"/>
      <c r="K417" s="7"/>
      <c r="L417" s="7"/>
      <c r="M417" s="7">
        <f>SUM(M416)</f>
        <v>4</v>
      </c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>
        <f>SUM(BE416)</f>
        <v>4</v>
      </c>
      <c r="BF417" s="17">
        <f>SUM(OK_ÖN_ÖĞ_SAY!E33)</f>
        <v>4</v>
      </c>
    </row>
    <row r="418" spans="1:58" ht="18" customHeight="1">
      <c r="A418" s="3" t="s">
        <v>390</v>
      </c>
      <c r="B418" s="3" t="s">
        <v>391</v>
      </c>
      <c r="C418" s="21">
        <v>1</v>
      </c>
      <c r="D418" s="3"/>
      <c r="E418" s="3"/>
      <c r="F418" s="3"/>
      <c r="G418" s="3"/>
      <c r="H418" s="3"/>
      <c r="I418" s="3"/>
      <c r="J418" s="3"/>
      <c r="K418" s="3"/>
      <c r="L418" s="3"/>
      <c r="M418" s="3">
        <v>1</v>
      </c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>
        <v>9</v>
      </c>
      <c r="AV418" s="3"/>
      <c r="AW418" s="3"/>
      <c r="AX418" s="3"/>
      <c r="AY418" s="3"/>
      <c r="AZ418" s="3"/>
      <c r="BA418" s="3"/>
      <c r="BB418" s="3"/>
      <c r="BC418" s="3"/>
      <c r="BD418" s="3"/>
      <c r="BE418" s="3">
        <v>10</v>
      </c>
    </row>
    <row r="419" spans="1:58" ht="18" customHeight="1">
      <c r="A419" s="3" t="s">
        <v>390</v>
      </c>
      <c r="B419" s="3" t="s">
        <v>393</v>
      </c>
      <c r="C419" s="21">
        <v>1</v>
      </c>
      <c r="D419" s="3"/>
      <c r="E419" s="3"/>
      <c r="F419" s="3"/>
      <c r="G419" s="3"/>
      <c r="H419" s="3"/>
      <c r="I419" s="3"/>
      <c r="J419" s="3"/>
      <c r="K419" s="3"/>
      <c r="L419" s="3"/>
      <c r="M419" s="3">
        <v>1</v>
      </c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>
        <v>5</v>
      </c>
      <c r="AV419" s="3"/>
      <c r="AW419" s="3"/>
      <c r="AX419" s="3"/>
      <c r="AY419" s="3"/>
      <c r="AZ419" s="3"/>
      <c r="BA419" s="3"/>
      <c r="BB419" s="3"/>
      <c r="BC419" s="3"/>
      <c r="BD419" s="3"/>
      <c r="BE419" s="3">
        <v>6</v>
      </c>
    </row>
    <row r="420" spans="1:58" ht="18" customHeight="1">
      <c r="A420" s="3" t="s">
        <v>390</v>
      </c>
      <c r="B420" s="3" t="s">
        <v>394</v>
      </c>
      <c r="C420" s="21">
        <v>1</v>
      </c>
      <c r="D420" s="3"/>
      <c r="E420" s="3"/>
      <c r="F420" s="3"/>
      <c r="G420" s="3"/>
      <c r="H420" s="3"/>
      <c r="I420" s="3"/>
      <c r="J420" s="3"/>
      <c r="K420" s="3"/>
      <c r="L420" s="3"/>
      <c r="M420" s="3">
        <v>1</v>
      </c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>
        <v>3</v>
      </c>
      <c r="AV420" s="3"/>
      <c r="AW420" s="3"/>
      <c r="AX420" s="3"/>
      <c r="AY420" s="3"/>
      <c r="AZ420" s="3"/>
      <c r="BA420" s="3"/>
      <c r="BB420" s="3"/>
      <c r="BC420" s="3"/>
      <c r="BD420" s="3"/>
      <c r="BE420" s="3">
        <v>4</v>
      </c>
    </row>
    <row r="421" spans="1:58" ht="18" customHeight="1">
      <c r="A421" s="3" t="s">
        <v>390</v>
      </c>
      <c r="B421" s="3" t="s">
        <v>396</v>
      </c>
      <c r="C421" s="21">
        <v>1</v>
      </c>
      <c r="D421" s="3"/>
      <c r="E421" s="3"/>
      <c r="F421" s="3"/>
      <c r="G421" s="3"/>
      <c r="H421" s="3"/>
      <c r="I421" s="3"/>
      <c r="J421" s="3"/>
      <c r="K421" s="3"/>
      <c r="L421" s="3"/>
      <c r="M421" s="3">
        <v>1</v>
      </c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>
        <v>2</v>
      </c>
      <c r="AV421" s="3"/>
      <c r="AW421" s="3"/>
      <c r="AX421" s="3"/>
      <c r="AY421" s="3"/>
      <c r="AZ421" s="3"/>
      <c r="BA421" s="3"/>
      <c r="BB421" s="3"/>
      <c r="BC421" s="3"/>
      <c r="BD421" s="3"/>
      <c r="BE421" s="3">
        <v>3</v>
      </c>
    </row>
    <row r="422" spans="1:58" ht="18" customHeight="1">
      <c r="A422" s="3" t="s">
        <v>390</v>
      </c>
      <c r="B422" s="3" t="s">
        <v>397</v>
      </c>
      <c r="C422" s="21">
        <v>1</v>
      </c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>
        <v>2</v>
      </c>
      <c r="AV422" s="3"/>
      <c r="AW422" s="3"/>
      <c r="AX422" s="3"/>
      <c r="AY422" s="3"/>
      <c r="AZ422" s="3"/>
      <c r="BA422" s="3"/>
      <c r="BB422" s="3"/>
      <c r="BC422" s="3"/>
      <c r="BD422" s="3"/>
      <c r="BE422" s="3">
        <v>2</v>
      </c>
    </row>
    <row r="423" spans="1:58" ht="18" customHeight="1">
      <c r="A423" s="3" t="s">
        <v>390</v>
      </c>
      <c r="B423" s="3" t="s">
        <v>398</v>
      </c>
      <c r="C423" s="21">
        <v>1</v>
      </c>
      <c r="D423" s="3"/>
      <c r="E423" s="3"/>
      <c r="F423" s="3"/>
      <c r="G423" s="3"/>
      <c r="H423" s="3"/>
      <c r="I423" s="3"/>
      <c r="J423" s="3"/>
      <c r="K423" s="3"/>
      <c r="L423" s="3"/>
      <c r="M423" s="3">
        <v>1</v>
      </c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>
        <v>1</v>
      </c>
      <c r="AV423" s="3"/>
      <c r="AW423" s="3"/>
      <c r="AX423" s="3"/>
      <c r="AY423" s="3"/>
      <c r="AZ423" s="3"/>
      <c r="BA423" s="3"/>
      <c r="BB423" s="3"/>
      <c r="BC423" s="3"/>
      <c r="BD423" s="3"/>
      <c r="BE423" s="3">
        <v>2</v>
      </c>
    </row>
    <row r="424" spans="1:58" ht="18" customHeight="1">
      <c r="A424" s="3" t="s">
        <v>390</v>
      </c>
      <c r="B424" s="3" t="s">
        <v>399</v>
      </c>
      <c r="C424" s="21">
        <v>1</v>
      </c>
      <c r="D424" s="3"/>
      <c r="E424" s="3"/>
      <c r="F424" s="3"/>
      <c r="G424" s="3"/>
      <c r="H424" s="3"/>
      <c r="I424" s="3"/>
      <c r="J424" s="3"/>
      <c r="K424" s="3"/>
      <c r="L424" s="3"/>
      <c r="M424" s="3">
        <v>1</v>
      </c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>
        <v>3</v>
      </c>
      <c r="AV424" s="3"/>
      <c r="AW424" s="3"/>
      <c r="AX424" s="3"/>
      <c r="AY424" s="3"/>
      <c r="AZ424" s="3"/>
      <c r="BA424" s="3"/>
      <c r="BB424" s="3"/>
      <c r="BC424" s="3"/>
      <c r="BD424" s="3"/>
      <c r="BE424" s="3">
        <v>4</v>
      </c>
    </row>
    <row r="425" spans="1:58" ht="18" customHeight="1">
      <c r="A425" s="3" t="s">
        <v>390</v>
      </c>
      <c r="B425" s="3" t="s">
        <v>401</v>
      </c>
      <c r="C425" s="21">
        <v>1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>
        <v>2</v>
      </c>
      <c r="AV425" s="3"/>
      <c r="AW425" s="3"/>
      <c r="AX425" s="3"/>
      <c r="AY425" s="3"/>
      <c r="AZ425" s="3"/>
      <c r="BA425" s="3"/>
      <c r="BB425" s="3"/>
      <c r="BC425" s="3"/>
      <c r="BD425" s="3"/>
      <c r="BE425" s="3">
        <v>2</v>
      </c>
    </row>
    <row r="426" spans="1:58" ht="18" customHeight="1">
      <c r="A426" s="3" t="s">
        <v>390</v>
      </c>
      <c r="B426" s="3" t="s">
        <v>402</v>
      </c>
      <c r="C426" s="21">
        <v>1</v>
      </c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>
        <v>1</v>
      </c>
      <c r="AV426" s="3"/>
      <c r="AW426" s="3"/>
      <c r="AX426" s="3"/>
      <c r="AY426" s="3"/>
      <c r="AZ426" s="3"/>
      <c r="BA426" s="3"/>
      <c r="BB426" s="3"/>
      <c r="BC426" s="3"/>
      <c r="BD426" s="3"/>
      <c r="BE426" s="3">
        <v>1</v>
      </c>
    </row>
    <row r="427" spans="1:58" ht="18" customHeight="1">
      <c r="A427" s="3" t="s">
        <v>390</v>
      </c>
      <c r="B427" s="3" t="s">
        <v>403</v>
      </c>
      <c r="C427" s="21">
        <v>1</v>
      </c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>
        <v>4</v>
      </c>
      <c r="AV427" s="3"/>
      <c r="AW427" s="3"/>
      <c r="AX427" s="3"/>
      <c r="AY427" s="3"/>
      <c r="AZ427" s="3"/>
      <c r="BA427" s="3"/>
      <c r="BB427" s="3"/>
      <c r="BC427" s="3"/>
      <c r="BD427" s="3"/>
      <c r="BE427" s="3">
        <v>4</v>
      </c>
    </row>
    <row r="428" spans="1:58" ht="18" customHeight="1">
      <c r="A428" s="3" t="s">
        <v>390</v>
      </c>
      <c r="B428" s="3" t="s">
        <v>406</v>
      </c>
      <c r="C428" s="21">
        <v>1</v>
      </c>
      <c r="D428" s="3"/>
      <c r="E428" s="3"/>
      <c r="F428" s="3"/>
      <c r="G428" s="3"/>
      <c r="H428" s="3"/>
      <c r="I428" s="3"/>
      <c r="J428" s="3"/>
      <c r="K428" s="3"/>
      <c r="L428" s="3"/>
      <c r="M428" s="3">
        <v>1</v>
      </c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>
        <v>1</v>
      </c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>
        <v>4</v>
      </c>
      <c r="AV428" s="3"/>
      <c r="AW428" s="3"/>
      <c r="AX428" s="3"/>
      <c r="AY428" s="3"/>
      <c r="AZ428" s="3"/>
      <c r="BA428" s="3"/>
      <c r="BB428" s="3"/>
      <c r="BC428" s="3"/>
      <c r="BD428" s="3"/>
      <c r="BE428" s="3">
        <v>6</v>
      </c>
    </row>
    <row r="429" spans="1:58" ht="18" customHeight="1">
      <c r="A429" s="3" t="s">
        <v>390</v>
      </c>
      <c r="B429" s="3" t="s">
        <v>407</v>
      </c>
      <c r="C429" s="21">
        <v>1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>
        <v>1</v>
      </c>
      <c r="AV429" s="3"/>
      <c r="AW429" s="3"/>
      <c r="AX429" s="3"/>
      <c r="AY429" s="3"/>
      <c r="AZ429" s="3"/>
      <c r="BA429" s="3"/>
      <c r="BB429" s="3"/>
      <c r="BC429" s="3"/>
      <c r="BD429" s="3"/>
      <c r="BE429" s="3">
        <v>1</v>
      </c>
    </row>
    <row r="430" spans="1:58" ht="18" customHeight="1">
      <c r="A430" s="3" t="s">
        <v>390</v>
      </c>
      <c r="B430" s="3" t="s">
        <v>408</v>
      </c>
      <c r="C430" s="21">
        <v>1</v>
      </c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>
        <v>1</v>
      </c>
      <c r="AV430" s="3"/>
      <c r="AW430" s="3"/>
      <c r="AX430" s="3"/>
      <c r="AY430" s="3"/>
      <c r="AZ430" s="3"/>
      <c r="BA430" s="3"/>
      <c r="BB430" s="3"/>
      <c r="BC430" s="3"/>
      <c r="BD430" s="3"/>
      <c r="BE430" s="3">
        <v>1</v>
      </c>
    </row>
    <row r="431" spans="1:58" ht="18" customHeight="1">
      <c r="A431" s="3" t="s">
        <v>390</v>
      </c>
      <c r="B431" s="3" t="s">
        <v>409</v>
      </c>
      <c r="C431" s="21">
        <v>1</v>
      </c>
      <c r="D431" s="3"/>
      <c r="E431" s="3"/>
      <c r="F431" s="3"/>
      <c r="G431" s="3"/>
      <c r="H431" s="3"/>
      <c r="I431" s="3"/>
      <c r="J431" s="3"/>
      <c r="K431" s="3"/>
      <c r="L431" s="3"/>
      <c r="M431" s="3">
        <v>4</v>
      </c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>
        <v>1</v>
      </c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>
        <v>2</v>
      </c>
      <c r="AQ431" s="3"/>
      <c r="AR431" s="3">
        <v>2</v>
      </c>
      <c r="AS431" s="3"/>
      <c r="AT431" s="3"/>
      <c r="AU431" s="3">
        <v>21</v>
      </c>
      <c r="AV431" s="3"/>
      <c r="AW431" s="3"/>
      <c r="AX431" s="3"/>
      <c r="AY431" s="3"/>
      <c r="AZ431" s="3"/>
      <c r="BA431" s="3"/>
      <c r="BB431" s="3"/>
      <c r="BC431" s="3"/>
      <c r="BD431" s="3"/>
      <c r="BE431" s="3">
        <v>30</v>
      </c>
    </row>
    <row r="432" spans="1:58" ht="18" customHeight="1">
      <c r="A432" s="3" t="s">
        <v>390</v>
      </c>
      <c r="B432" s="3" t="s">
        <v>411</v>
      </c>
      <c r="C432" s="21">
        <v>1</v>
      </c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>
        <v>5</v>
      </c>
      <c r="AV432" s="3"/>
      <c r="AW432" s="3"/>
      <c r="AX432" s="3"/>
      <c r="AY432" s="3"/>
      <c r="AZ432" s="3"/>
      <c r="BA432" s="3"/>
      <c r="BB432" s="3"/>
      <c r="BC432" s="3"/>
      <c r="BD432" s="3"/>
      <c r="BE432" s="3">
        <v>5</v>
      </c>
    </row>
    <row r="433" spans="1:58" ht="18" customHeight="1">
      <c r="A433" s="3" t="s">
        <v>390</v>
      </c>
      <c r="B433" s="3" t="s">
        <v>414</v>
      </c>
      <c r="C433" s="21">
        <v>1</v>
      </c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>
        <v>1</v>
      </c>
      <c r="AV433" s="3"/>
      <c r="AW433" s="3"/>
      <c r="AX433" s="3"/>
      <c r="AY433" s="3"/>
      <c r="AZ433" s="3"/>
      <c r="BA433" s="3"/>
      <c r="BB433" s="3"/>
      <c r="BC433" s="3"/>
      <c r="BD433" s="3"/>
      <c r="BE433" s="3">
        <v>1</v>
      </c>
    </row>
    <row r="434" spans="1:58" ht="18" customHeight="1">
      <c r="A434" s="3" t="s">
        <v>390</v>
      </c>
      <c r="B434" s="3" t="s">
        <v>417</v>
      </c>
      <c r="C434" s="21">
        <v>1</v>
      </c>
      <c r="D434" s="3"/>
      <c r="E434" s="3"/>
      <c r="F434" s="3"/>
      <c r="G434" s="3"/>
      <c r="H434" s="3"/>
      <c r="I434" s="3"/>
      <c r="J434" s="3"/>
      <c r="K434" s="3"/>
      <c r="L434" s="3"/>
      <c r="M434" s="3">
        <v>1</v>
      </c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>
        <v>5</v>
      </c>
      <c r="AV434" s="3"/>
      <c r="AW434" s="3"/>
      <c r="AX434" s="3"/>
      <c r="AY434" s="3"/>
      <c r="AZ434" s="3"/>
      <c r="BA434" s="3"/>
      <c r="BB434" s="3"/>
      <c r="BC434" s="3"/>
      <c r="BD434" s="3"/>
      <c r="BE434" s="3">
        <v>6</v>
      </c>
    </row>
    <row r="435" spans="1:58" ht="18" customHeight="1">
      <c r="A435" s="3" t="s">
        <v>390</v>
      </c>
      <c r="B435" s="3" t="s">
        <v>423</v>
      </c>
      <c r="C435" s="21">
        <v>1</v>
      </c>
      <c r="D435" s="3"/>
      <c r="E435" s="3"/>
      <c r="F435" s="3"/>
      <c r="G435" s="3"/>
      <c r="H435" s="3"/>
      <c r="I435" s="3"/>
      <c r="J435" s="3"/>
      <c r="K435" s="3"/>
      <c r="L435" s="3"/>
      <c r="M435" s="3">
        <v>1</v>
      </c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>
        <v>7</v>
      </c>
      <c r="AV435" s="3"/>
      <c r="AW435" s="3"/>
      <c r="AX435" s="3"/>
      <c r="AY435" s="3"/>
      <c r="AZ435" s="3"/>
      <c r="BA435" s="3"/>
      <c r="BB435" s="3"/>
      <c r="BC435" s="3"/>
      <c r="BD435" s="3"/>
      <c r="BE435" s="3">
        <v>8</v>
      </c>
    </row>
    <row r="436" spans="1:58" ht="18" customHeight="1">
      <c r="A436" s="3" t="s">
        <v>390</v>
      </c>
      <c r="B436" s="3" t="s">
        <v>425</v>
      </c>
      <c r="C436" s="21">
        <v>1</v>
      </c>
      <c r="D436" s="3"/>
      <c r="E436" s="3"/>
      <c r="F436" s="3"/>
      <c r="G436" s="3"/>
      <c r="H436" s="3"/>
      <c r="I436" s="3"/>
      <c r="J436" s="3"/>
      <c r="K436" s="3"/>
      <c r="L436" s="3"/>
      <c r="M436" s="3">
        <v>1</v>
      </c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>
        <v>4</v>
      </c>
      <c r="AV436" s="3"/>
      <c r="AW436" s="3"/>
      <c r="AX436" s="3"/>
      <c r="AY436" s="3"/>
      <c r="AZ436" s="3"/>
      <c r="BA436" s="3"/>
      <c r="BB436" s="3"/>
      <c r="BC436" s="3"/>
      <c r="BD436" s="3"/>
      <c r="BE436" s="3">
        <v>5</v>
      </c>
    </row>
    <row r="437" spans="1:58" ht="18" customHeight="1">
      <c r="A437" s="3" t="s">
        <v>390</v>
      </c>
      <c r="B437" s="3" t="s">
        <v>428</v>
      </c>
      <c r="C437" s="21">
        <v>1</v>
      </c>
      <c r="D437" s="3"/>
      <c r="E437" s="3"/>
      <c r="F437" s="3"/>
      <c r="G437" s="3"/>
      <c r="H437" s="3"/>
      <c r="I437" s="3"/>
      <c r="J437" s="3"/>
      <c r="K437" s="3"/>
      <c r="L437" s="3"/>
      <c r="M437" s="3">
        <v>1</v>
      </c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>
        <v>2</v>
      </c>
      <c r="AV437" s="3"/>
      <c r="AW437" s="3"/>
      <c r="AX437" s="3"/>
      <c r="AY437" s="3"/>
      <c r="AZ437" s="3"/>
      <c r="BA437" s="3"/>
      <c r="BB437" s="3"/>
      <c r="BC437" s="3"/>
      <c r="BD437" s="3"/>
      <c r="BE437" s="3">
        <v>3</v>
      </c>
    </row>
    <row r="438" spans="1:58" ht="18" customHeight="1">
      <c r="A438" s="3" t="s">
        <v>390</v>
      </c>
      <c r="B438" s="3" t="s">
        <v>429</v>
      </c>
      <c r="C438" s="21">
        <v>1</v>
      </c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>
        <v>2</v>
      </c>
      <c r="AV438" s="3"/>
      <c r="AW438" s="3"/>
      <c r="AX438" s="3"/>
      <c r="AY438" s="3"/>
      <c r="AZ438" s="3"/>
      <c r="BA438" s="3"/>
      <c r="BB438" s="3"/>
      <c r="BC438" s="3"/>
      <c r="BD438" s="3"/>
      <c r="BE438" s="3">
        <v>2</v>
      </c>
    </row>
    <row r="439" spans="1:58" ht="18" customHeight="1">
      <c r="A439" s="3" t="s">
        <v>390</v>
      </c>
      <c r="B439" s="3" t="s">
        <v>430</v>
      </c>
      <c r="C439" s="21">
        <v>1</v>
      </c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>
        <v>4</v>
      </c>
      <c r="AV439" s="3"/>
      <c r="AW439" s="3"/>
      <c r="AX439" s="3"/>
      <c r="AY439" s="3"/>
      <c r="AZ439" s="3"/>
      <c r="BA439" s="3"/>
      <c r="BB439" s="3"/>
      <c r="BC439" s="3"/>
      <c r="BD439" s="3"/>
      <c r="BE439" s="3">
        <v>4</v>
      </c>
    </row>
    <row r="440" spans="1:58" ht="18" customHeight="1">
      <c r="A440" s="3" t="s">
        <v>390</v>
      </c>
      <c r="B440" s="3" t="s">
        <v>432</v>
      </c>
      <c r="C440" s="21">
        <v>1</v>
      </c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>
        <v>1</v>
      </c>
      <c r="AV440" s="3"/>
      <c r="AW440" s="3"/>
      <c r="AX440" s="3"/>
      <c r="AY440" s="3"/>
      <c r="AZ440" s="3"/>
      <c r="BA440" s="3"/>
      <c r="BB440" s="3"/>
      <c r="BC440" s="3"/>
      <c r="BD440" s="3"/>
      <c r="BE440" s="3">
        <v>1</v>
      </c>
    </row>
    <row r="441" spans="1:58" ht="18" customHeight="1">
      <c r="A441" s="3" t="s">
        <v>390</v>
      </c>
      <c r="B441" s="3" t="s">
        <v>433</v>
      </c>
      <c r="C441" s="21">
        <v>1</v>
      </c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>
        <v>1</v>
      </c>
      <c r="AV441" s="3"/>
      <c r="AW441" s="3"/>
      <c r="AX441" s="3"/>
      <c r="AY441" s="3"/>
      <c r="AZ441" s="3"/>
      <c r="BA441" s="3"/>
      <c r="BB441" s="3"/>
      <c r="BC441" s="3"/>
      <c r="BD441" s="3"/>
      <c r="BE441" s="3">
        <v>1</v>
      </c>
    </row>
    <row r="442" spans="1:58" ht="18" customHeight="1">
      <c r="A442" s="3" t="s">
        <v>390</v>
      </c>
      <c r="B442" s="3" t="s">
        <v>434</v>
      </c>
      <c r="C442" s="21">
        <v>1</v>
      </c>
      <c r="D442" s="3"/>
      <c r="E442" s="3"/>
      <c r="F442" s="3"/>
      <c r="G442" s="3"/>
      <c r="H442" s="3"/>
      <c r="I442" s="3"/>
      <c r="J442" s="3"/>
      <c r="K442" s="3"/>
      <c r="L442" s="3"/>
      <c r="M442" s="3">
        <v>1</v>
      </c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>
        <v>1</v>
      </c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>
        <v>5</v>
      </c>
      <c r="AV442" s="3"/>
      <c r="AW442" s="3"/>
      <c r="AX442" s="3"/>
      <c r="AY442" s="3"/>
      <c r="AZ442" s="3"/>
      <c r="BA442" s="3"/>
      <c r="BB442" s="3"/>
      <c r="BC442" s="3"/>
      <c r="BD442" s="3"/>
      <c r="BE442" s="3">
        <v>7</v>
      </c>
    </row>
    <row r="443" spans="1:58" ht="18" customHeight="1">
      <c r="A443" s="3" t="s">
        <v>390</v>
      </c>
      <c r="B443" s="3" t="s">
        <v>436</v>
      </c>
      <c r="C443" s="21">
        <v>1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>
        <v>4</v>
      </c>
      <c r="AV443" s="3"/>
      <c r="AW443" s="3"/>
      <c r="AX443" s="3"/>
      <c r="AY443" s="3"/>
      <c r="AZ443" s="3"/>
      <c r="BA443" s="3"/>
      <c r="BB443" s="3"/>
      <c r="BC443" s="3"/>
      <c r="BD443" s="3"/>
      <c r="BE443" s="3">
        <v>4</v>
      </c>
    </row>
    <row r="444" spans="1:58" ht="18" customHeight="1">
      <c r="A444" s="3" t="s">
        <v>390</v>
      </c>
      <c r="B444" s="3" t="s">
        <v>439</v>
      </c>
      <c r="C444" s="21">
        <v>1</v>
      </c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>
        <v>3</v>
      </c>
      <c r="AV444" s="3"/>
      <c r="AW444" s="3"/>
      <c r="AX444" s="3"/>
      <c r="AY444" s="3"/>
      <c r="AZ444" s="3"/>
      <c r="BA444" s="3"/>
      <c r="BB444" s="3"/>
      <c r="BC444" s="3"/>
      <c r="BD444" s="3"/>
      <c r="BE444" s="3">
        <v>3</v>
      </c>
    </row>
    <row r="445" spans="1:58" ht="18" customHeight="1">
      <c r="A445" s="3" t="s">
        <v>390</v>
      </c>
      <c r="B445" s="3" t="s">
        <v>441</v>
      </c>
      <c r="C445" s="21">
        <v>1</v>
      </c>
      <c r="D445" s="3"/>
      <c r="E445" s="3"/>
      <c r="F445" s="3"/>
      <c r="G445" s="3"/>
      <c r="H445" s="3"/>
      <c r="I445" s="3"/>
      <c r="J445" s="3"/>
      <c r="K445" s="3"/>
      <c r="L445" s="3"/>
      <c r="M445" s="3">
        <v>1</v>
      </c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>
        <v>1</v>
      </c>
      <c r="AV445" s="3"/>
      <c r="AW445" s="3"/>
      <c r="AX445" s="3"/>
      <c r="AY445" s="3"/>
      <c r="AZ445" s="3"/>
      <c r="BA445" s="3"/>
      <c r="BB445" s="3"/>
      <c r="BC445" s="3"/>
      <c r="BD445" s="3"/>
      <c r="BE445" s="3">
        <v>2</v>
      </c>
    </row>
    <row r="446" spans="1:58" s="17" customFormat="1" ht="18" customHeight="1">
      <c r="A446" s="1392" t="s">
        <v>589</v>
      </c>
      <c r="B446" s="1392"/>
      <c r="C446" s="27">
        <f>SUM(C418:C445)</f>
        <v>28</v>
      </c>
      <c r="D446" s="7"/>
      <c r="E446" s="7"/>
      <c r="F446" s="7"/>
      <c r="G446" s="7"/>
      <c r="H446" s="7"/>
      <c r="I446" s="7"/>
      <c r="J446" s="7"/>
      <c r="K446" s="7"/>
      <c r="L446" s="7"/>
      <c r="M446" s="7">
        <f>SUM(M418:M445)</f>
        <v>17</v>
      </c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>
        <f>SUM(AD418:AD445)</f>
        <v>3</v>
      </c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>
        <f>SUM(AP418:AP445)</f>
        <v>2</v>
      </c>
      <c r="AQ446" s="7"/>
      <c r="AR446" s="7">
        <f>SUM(AR418:AR445)</f>
        <v>2</v>
      </c>
      <c r="AS446" s="7"/>
      <c r="AT446" s="7"/>
      <c r="AU446" s="7">
        <f>SUM(AU418:AU445)</f>
        <v>104</v>
      </c>
      <c r="AV446" s="7"/>
      <c r="AW446" s="7"/>
      <c r="AX446" s="7"/>
      <c r="AY446" s="7"/>
      <c r="AZ446" s="7"/>
      <c r="BA446" s="7"/>
      <c r="BB446" s="7"/>
      <c r="BC446" s="7"/>
      <c r="BD446" s="7"/>
      <c r="BE446" s="7">
        <f>SUM(BE418:BE445)</f>
        <v>128</v>
      </c>
      <c r="BF446" s="17">
        <f>SUM(İLKOKUL!AK245)</f>
        <v>128</v>
      </c>
    </row>
    <row r="447" spans="1:58" ht="18" customHeight="1">
      <c r="A447" s="3" t="s">
        <v>390</v>
      </c>
      <c r="B447" s="3" t="s">
        <v>392</v>
      </c>
      <c r="C447" s="21">
        <v>1</v>
      </c>
      <c r="D447" s="3"/>
      <c r="E447" s="3"/>
      <c r="F447" s="3"/>
      <c r="G447" s="3"/>
      <c r="H447" s="3"/>
      <c r="I447" s="3">
        <v>1</v>
      </c>
      <c r="J447" s="3"/>
      <c r="K447" s="3"/>
      <c r="L447" s="3"/>
      <c r="M447" s="3">
        <v>1</v>
      </c>
      <c r="N447" s="3">
        <v>1</v>
      </c>
      <c r="O447" s="3"/>
      <c r="P447" s="3"/>
      <c r="Q447" s="3"/>
      <c r="R447" s="3"/>
      <c r="S447" s="3"/>
      <c r="T447" s="3">
        <v>2</v>
      </c>
      <c r="U447" s="3"/>
      <c r="V447" s="3"/>
      <c r="W447" s="3"/>
      <c r="X447" s="3"/>
      <c r="Y447" s="3"/>
      <c r="Z447" s="3"/>
      <c r="AA447" s="3"/>
      <c r="AB447" s="3"/>
      <c r="AC447" s="3">
        <v>2</v>
      </c>
      <c r="AD447" s="3">
        <v>1</v>
      </c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>
        <v>1</v>
      </c>
      <c r="AS447" s="3"/>
      <c r="AT447" s="3"/>
      <c r="AU447" s="3"/>
      <c r="AV447" s="3">
        <v>1</v>
      </c>
      <c r="AW447" s="3"/>
      <c r="AX447" s="3">
        <v>1</v>
      </c>
      <c r="AY447" s="3"/>
      <c r="AZ447" s="3"/>
      <c r="BA447" s="3"/>
      <c r="BB447" s="3">
        <v>2</v>
      </c>
      <c r="BC447" s="3"/>
      <c r="BD447" s="3"/>
      <c r="BE447" s="3">
        <v>13</v>
      </c>
    </row>
    <row r="448" spans="1:58" ht="18" customHeight="1">
      <c r="A448" s="3" t="s">
        <v>390</v>
      </c>
      <c r="B448" s="3" t="s">
        <v>400</v>
      </c>
      <c r="C448" s="21">
        <v>1</v>
      </c>
      <c r="D448" s="3"/>
      <c r="E448" s="3"/>
      <c r="F448" s="3"/>
      <c r="G448" s="3"/>
      <c r="H448" s="3">
        <v>1</v>
      </c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>
        <v>1</v>
      </c>
      <c r="U448" s="3"/>
      <c r="V448" s="3"/>
      <c r="W448" s="3"/>
      <c r="X448" s="3"/>
      <c r="Y448" s="3"/>
      <c r="Z448" s="3"/>
      <c r="AA448" s="3"/>
      <c r="AB448" s="3"/>
      <c r="AC448" s="3">
        <v>1</v>
      </c>
      <c r="AD448" s="3">
        <v>1</v>
      </c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>
        <v>1</v>
      </c>
      <c r="AW448" s="3"/>
      <c r="AX448" s="3"/>
      <c r="AY448" s="3"/>
      <c r="AZ448" s="3"/>
      <c r="BA448" s="3"/>
      <c r="BB448" s="3">
        <v>1</v>
      </c>
      <c r="BC448" s="3"/>
      <c r="BD448" s="3"/>
      <c r="BE448" s="3">
        <v>6</v>
      </c>
    </row>
    <row r="449" spans="1:58" ht="18" customHeight="1">
      <c r="A449" s="3" t="s">
        <v>390</v>
      </c>
      <c r="B449" s="3" t="s">
        <v>404</v>
      </c>
      <c r="C449" s="21">
        <v>1</v>
      </c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>
        <v>1</v>
      </c>
      <c r="O449" s="3"/>
      <c r="P449" s="3"/>
      <c r="Q449" s="3"/>
      <c r="R449" s="3"/>
      <c r="S449" s="3"/>
      <c r="T449" s="3">
        <v>1</v>
      </c>
      <c r="U449" s="3"/>
      <c r="V449" s="3"/>
      <c r="W449" s="3"/>
      <c r="X449" s="3"/>
      <c r="Y449" s="3"/>
      <c r="Z449" s="3"/>
      <c r="AA449" s="3"/>
      <c r="AB449" s="3"/>
      <c r="AC449" s="3">
        <v>1</v>
      </c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>
        <v>1</v>
      </c>
      <c r="BC449" s="3"/>
      <c r="BD449" s="3"/>
      <c r="BE449" s="3">
        <v>4</v>
      </c>
    </row>
    <row r="450" spans="1:58" ht="18" customHeight="1">
      <c r="A450" s="3" t="s">
        <v>390</v>
      </c>
      <c r="B450" s="3" t="s">
        <v>410</v>
      </c>
      <c r="C450" s="21">
        <v>1</v>
      </c>
      <c r="D450" s="3"/>
      <c r="E450" s="3"/>
      <c r="F450" s="3"/>
      <c r="G450" s="3"/>
      <c r="H450" s="3"/>
      <c r="I450" s="3"/>
      <c r="J450" s="3"/>
      <c r="K450" s="3"/>
      <c r="L450" s="3"/>
      <c r="M450" s="3">
        <v>1</v>
      </c>
      <c r="N450" s="3"/>
      <c r="O450" s="3"/>
      <c r="P450" s="3"/>
      <c r="Q450" s="3"/>
      <c r="R450" s="3"/>
      <c r="S450" s="3"/>
      <c r="T450" s="3">
        <v>1</v>
      </c>
      <c r="U450" s="3"/>
      <c r="V450" s="3"/>
      <c r="W450" s="3"/>
      <c r="X450" s="3"/>
      <c r="Y450" s="3"/>
      <c r="Z450" s="3"/>
      <c r="AA450" s="3"/>
      <c r="AB450" s="3"/>
      <c r="AC450" s="3">
        <v>1</v>
      </c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>
        <v>1</v>
      </c>
      <c r="AV450" s="3">
        <v>1</v>
      </c>
      <c r="AW450" s="3"/>
      <c r="AX450" s="3"/>
      <c r="AY450" s="3"/>
      <c r="AZ450" s="3"/>
      <c r="BA450" s="3"/>
      <c r="BB450" s="3">
        <v>1</v>
      </c>
      <c r="BC450" s="3"/>
      <c r="BD450" s="3"/>
      <c r="BE450" s="3">
        <v>6</v>
      </c>
    </row>
    <row r="451" spans="1:58" ht="18" customHeight="1">
      <c r="A451" s="3" t="s">
        <v>390</v>
      </c>
      <c r="B451" s="3" t="s">
        <v>412</v>
      </c>
      <c r="C451" s="21">
        <v>1</v>
      </c>
      <c r="D451" s="3"/>
      <c r="E451" s="3"/>
      <c r="F451" s="3"/>
      <c r="G451" s="3"/>
      <c r="H451" s="3"/>
      <c r="I451" s="3"/>
      <c r="J451" s="3"/>
      <c r="K451" s="3"/>
      <c r="L451" s="3"/>
      <c r="M451" s="3">
        <v>1</v>
      </c>
      <c r="N451" s="3"/>
      <c r="O451" s="3"/>
      <c r="P451" s="3"/>
      <c r="Q451" s="3"/>
      <c r="R451" s="3"/>
      <c r="S451" s="3"/>
      <c r="T451" s="3">
        <v>1</v>
      </c>
      <c r="U451" s="3"/>
      <c r="V451" s="3"/>
      <c r="W451" s="3"/>
      <c r="X451" s="3"/>
      <c r="Y451" s="3"/>
      <c r="Z451" s="3"/>
      <c r="AA451" s="3"/>
      <c r="AB451" s="3"/>
      <c r="AC451" s="3">
        <v>1</v>
      </c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>
        <v>1</v>
      </c>
      <c r="AQ451" s="3"/>
      <c r="AR451" s="3"/>
      <c r="AS451" s="3"/>
      <c r="AT451" s="3"/>
      <c r="AU451" s="3"/>
      <c r="AV451" s="3">
        <v>1</v>
      </c>
      <c r="AW451" s="3"/>
      <c r="AX451" s="3"/>
      <c r="AY451" s="3"/>
      <c r="AZ451" s="3"/>
      <c r="BA451" s="3"/>
      <c r="BB451" s="3">
        <v>1</v>
      </c>
      <c r="BC451" s="3"/>
      <c r="BD451" s="3"/>
      <c r="BE451" s="3">
        <v>6</v>
      </c>
    </row>
    <row r="452" spans="1:58" ht="18" customHeight="1">
      <c r="A452" s="3" t="s">
        <v>390</v>
      </c>
      <c r="B452" s="3" t="s">
        <v>413</v>
      </c>
      <c r="C452" s="21">
        <v>1</v>
      </c>
      <c r="D452" s="3"/>
      <c r="E452" s="3"/>
      <c r="F452" s="3"/>
      <c r="G452" s="3"/>
      <c r="H452" s="3">
        <v>1</v>
      </c>
      <c r="I452" s="3">
        <v>1</v>
      </c>
      <c r="J452" s="3"/>
      <c r="K452" s="3"/>
      <c r="L452" s="3"/>
      <c r="M452" s="3"/>
      <c r="N452" s="3">
        <v>2</v>
      </c>
      <c r="O452" s="3"/>
      <c r="P452" s="3"/>
      <c r="Q452" s="3"/>
      <c r="R452" s="3"/>
      <c r="S452" s="3"/>
      <c r="T452" s="3">
        <v>3</v>
      </c>
      <c r="U452" s="3"/>
      <c r="V452" s="3"/>
      <c r="W452" s="3"/>
      <c r="X452" s="3"/>
      <c r="Y452" s="3">
        <v>1</v>
      </c>
      <c r="Z452" s="3"/>
      <c r="AA452" s="3"/>
      <c r="AB452" s="3"/>
      <c r="AC452" s="3">
        <v>3</v>
      </c>
      <c r="AD452" s="3">
        <v>1</v>
      </c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>
        <v>1</v>
      </c>
      <c r="AP452" s="3"/>
      <c r="AQ452" s="3"/>
      <c r="AR452" s="3">
        <v>1</v>
      </c>
      <c r="AS452" s="3"/>
      <c r="AT452" s="3"/>
      <c r="AU452" s="3"/>
      <c r="AV452" s="3">
        <v>2</v>
      </c>
      <c r="AW452" s="3"/>
      <c r="AX452" s="3">
        <v>1</v>
      </c>
      <c r="AY452" s="3"/>
      <c r="AZ452" s="3"/>
      <c r="BA452" s="3"/>
      <c r="BB452" s="3">
        <v>4</v>
      </c>
      <c r="BC452" s="3"/>
      <c r="BD452" s="3"/>
      <c r="BE452" s="3">
        <v>21</v>
      </c>
    </row>
    <row r="453" spans="1:58" ht="18" customHeight="1">
      <c r="A453" s="3" t="s">
        <v>390</v>
      </c>
      <c r="B453" s="3" t="s">
        <v>418</v>
      </c>
      <c r="C453" s="21">
        <v>1</v>
      </c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>
        <v>1</v>
      </c>
      <c r="O453" s="3"/>
      <c r="P453" s="3"/>
      <c r="Q453" s="3"/>
      <c r="R453" s="3"/>
      <c r="S453" s="3"/>
      <c r="T453" s="3">
        <v>2</v>
      </c>
      <c r="U453" s="3"/>
      <c r="V453" s="3"/>
      <c r="W453" s="3"/>
      <c r="X453" s="3"/>
      <c r="Y453" s="3"/>
      <c r="Z453" s="3"/>
      <c r="AA453" s="3"/>
      <c r="AB453" s="3"/>
      <c r="AC453" s="3">
        <v>3</v>
      </c>
      <c r="AD453" s="3">
        <v>1</v>
      </c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>
        <v>1</v>
      </c>
      <c r="AS453" s="3"/>
      <c r="AT453" s="3"/>
      <c r="AU453" s="3"/>
      <c r="AV453" s="3">
        <v>1</v>
      </c>
      <c r="AW453" s="3"/>
      <c r="AX453" s="3"/>
      <c r="AY453" s="3"/>
      <c r="AZ453" s="3"/>
      <c r="BA453" s="3"/>
      <c r="BB453" s="3">
        <v>2</v>
      </c>
      <c r="BC453" s="3"/>
      <c r="BD453" s="3"/>
      <c r="BE453" s="3">
        <v>11</v>
      </c>
    </row>
    <row r="454" spans="1:58" ht="18" customHeight="1">
      <c r="A454" s="3" t="s">
        <v>390</v>
      </c>
      <c r="B454" s="3" t="s">
        <v>424</v>
      </c>
      <c r="C454" s="21">
        <v>1</v>
      </c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>
        <v>1</v>
      </c>
      <c r="O454" s="3"/>
      <c r="P454" s="3"/>
      <c r="Q454" s="3"/>
      <c r="R454" s="3"/>
      <c r="S454" s="3"/>
      <c r="T454" s="3">
        <v>1</v>
      </c>
      <c r="U454" s="3"/>
      <c r="V454" s="3"/>
      <c r="W454" s="3"/>
      <c r="X454" s="3"/>
      <c r="Y454" s="3"/>
      <c r="Z454" s="3"/>
      <c r="AA454" s="3"/>
      <c r="AB454" s="3"/>
      <c r="AC454" s="3">
        <v>1</v>
      </c>
      <c r="AD454" s="3">
        <v>1</v>
      </c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>
        <v>1</v>
      </c>
      <c r="AW454" s="3"/>
      <c r="AX454" s="3"/>
      <c r="AY454" s="3"/>
      <c r="AZ454" s="3"/>
      <c r="BA454" s="3"/>
      <c r="BB454" s="3">
        <v>1</v>
      </c>
      <c r="BC454" s="3"/>
      <c r="BD454" s="3"/>
      <c r="BE454" s="3">
        <v>6</v>
      </c>
    </row>
    <row r="455" spans="1:58" ht="18" customHeight="1">
      <c r="A455" s="3" t="s">
        <v>390</v>
      </c>
      <c r="B455" s="3" t="s">
        <v>426</v>
      </c>
      <c r="C455" s="21">
        <v>1</v>
      </c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>
        <v>1</v>
      </c>
      <c r="U455" s="3"/>
      <c r="V455" s="3"/>
      <c r="W455" s="3"/>
      <c r="X455" s="3"/>
      <c r="Y455" s="3"/>
      <c r="Z455" s="3"/>
      <c r="AA455" s="3"/>
      <c r="AB455" s="3"/>
      <c r="AC455" s="3">
        <v>1</v>
      </c>
      <c r="AD455" s="3">
        <v>1</v>
      </c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>
        <v>1</v>
      </c>
      <c r="AW455" s="3"/>
      <c r="AX455" s="3"/>
      <c r="AY455" s="3"/>
      <c r="AZ455" s="3"/>
      <c r="BA455" s="3"/>
      <c r="BB455" s="3">
        <v>1</v>
      </c>
      <c r="BC455" s="3"/>
      <c r="BD455" s="3"/>
      <c r="BE455" s="3">
        <v>5</v>
      </c>
    </row>
    <row r="456" spans="1:58" ht="18" customHeight="1">
      <c r="A456" s="3" t="s">
        <v>390</v>
      </c>
      <c r="B456" s="3" t="s">
        <v>431</v>
      </c>
      <c r="C456" s="21">
        <v>1</v>
      </c>
      <c r="D456" s="3"/>
      <c r="E456" s="3"/>
      <c r="F456" s="3"/>
      <c r="G456" s="3"/>
      <c r="H456" s="3"/>
      <c r="I456" s="3">
        <v>1</v>
      </c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>
        <v>1</v>
      </c>
      <c r="U456" s="3"/>
      <c r="V456" s="3"/>
      <c r="W456" s="3"/>
      <c r="X456" s="3"/>
      <c r="Y456" s="3"/>
      <c r="Z456" s="3"/>
      <c r="AA456" s="3"/>
      <c r="AB456" s="3"/>
      <c r="AC456" s="3">
        <v>1</v>
      </c>
      <c r="AD456" s="3">
        <v>1</v>
      </c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>
        <v>1</v>
      </c>
      <c r="AP456" s="3"/>
      <c r="AQ456" s="3"/>
      <c r="AR456" s="3"/>
      <c r="AS456" s="3"/>
      <c r="AT456" s="3"/>
      <c r="AU456" s="3"/>
      <c r="AV456" s="3">
        <v>1</v>
      </c>
      <c r="AW456" s="3"/>
      <c r="AX456" s="3"/>
      <c r="AY456" s="3"/>
      <c r="AZ456" s="3"/>
      <c r="BA456" s="3"/>
      <c r="BB456" s="3">
        <v>2</v>
      </c>
      <c r="BC456" s="3"/>
      <c r="BD456" s="3"/>
      <c r="BE456" s="3">
        <v>8</v>
      </c>
    </row>
    <row r="457" spans="1:58" ht="18" customHeight="1">
      <c r="A457" s="3" t="s">
        <v>390</v>
      </c>
      <c r="B457" s="3" t="s">
        <v>435</v>
      </c>
      <c r="C457" s="21">
        <v>1</v>
      </c>
      <c r="D457" s="3"/>
      <c r="E457" s="3"/>
      <c r="F457" s="3"/>
      <c r="G457" s="3"/>
      <c r="H457" s="3">
        <v>1</v>
      </c>
      <c r="I457" s="3">
        <v>1</v>
      </c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>
        <v>1</v>
      </c>
      <c r="U457" s="3"/>
      <c r="V457" s="3"/>
      <c r="W457" s="3"/>
      <c r="X457" s="3"/>
      <c r="Y457" s="3"/>
      <c r="Z457" s="3"/>
      <c r="AA457" s="3"/>
      <c r="AB457" s="3"/>
      <c r="AC457" s="3">
        <v>1</v>
      </c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>
        <v>1</v>
      </c>
      <c r="AW457" s="3"/>
      <c r="AX457" s="3">
        <v>1</v>
      </c>
      <c r="AY457" s="3"/>
      <c r="AZ457" s="3"/>
      <c r="BA457" s="3"/>
      <c r="BB457" s="3">
        <v>1</v>
      </c>
      <c r="BC457" s="3"/>
      <c r="BD457" s="3"/>
      <c r="BE457" s="3">
        <v>7</v>
      </c>
    </row>
    <row r="458" spans="1:58" ht="18" customHeight="1">
      <c r="A458" s="3" t="s">
        <v>390</v>
      </c>
      <c r="B458" s="3" t="s">
        <v>437</v>
      </c>
      <c r="C458" s="21">
        <v>1</v>
      </c>
      <c r="D458" s="3"/>
      <c r="E458" s="3"/>
      <c r="F458" s="3"/>
      <c r="G458" s="3"/>
      <c r="H458" s="3"/>
      <c r="I458" s="3"/>
      <c r="J458" s="3"/>
      <c r="K458" s="3"/>
      <c r="L458" s="3"/>
      <c r="M458" s="3">
        <v>1</v>
      </c>
      <c r="N458" s="3">
        <v>1</v>
      </c>
      <c r="O458" s="3"/>
      <c r="P458" s="3"/>
      <c r="Q458" s="3"/>
      <c r="R458" s="3"/>
      <c r="S458" s="3"/>
      <c r="T458" s="3">
        <v>2</v>
      </c>
      <c r="U458" s="3"/>
      <c r="V458" s="3"/>
      <c r="W458" s="3"/>
      <c r="X458" s="3"/>
      <c r="Y458" s="3">
        <v>1</v>
      </c>
      <c r="Z458" s="3"/>
      <c r="AA458" s="3"/>
      <c r="AB458" s="3"/>
      <c r="AC458" s="3">
        <v>3</v>
      </c>
      <c r="AD458" s="3">
        <v>2</v>
      </c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>
        <v>1</v>
      </c>
      <c r="AP458" s="3"/>
      <c r="AQ458" s="3"/>
      <c r="AR458" s="3">
        <v>1</v>
      </c>
      <c r="AS458" s="3"/>
      <c r="AT458" s="3"/>
      <c r="AU458" s="3"/>
      <c r="AV458" s="3">
        <v>1</v>
      </c>
      <c r="AW458" s="3"/>
      <c r="AX458" s="3">
        <v>1</v>
      </c>
      <c r="AY458" s="3"/>
      <c r="AZ458" s="3"/>
      <c r="BA458" s="3"/>
      <c r="BB458" s="3">
        <v>3</v>
      </c>
      <c r="BC458" s="3"/>
      <c r="BD458" s="3"/>
      <c r="BE458" s="3">
        <v>17</v>
      </c>
    </row>
    <row r="459" spans="1:58" ht="18" customHeight="1">
      <c r="A459" s="3" t="s">
        <v>390</v>
      </c>
      <c r="B459" s="3" t="s">
        <v>438</v>
      </c>
      <c r="C459" s="21">
        <v>1</v>
      </c>
      <c r="D459" s="3"/>
      <c r="E459" s="3"/>
      <c r="F459" s="3"/>
      <c r="G459" s="3"/>
      <c r="H459" s="3">
        <v>1</v>
      </c>
      <c r="I459" s="3">
        <v>1</v>
      </c>
      <c r="J459" s="3"/>
      <c r="K459" s="3"/>
      <c r="L459" s="3"/>
      <c r="M459" s="3"/>
      <c r="N459" s="3">
        <v>1</v>
      </c>
      <c r="O459" s="3"/>
      <c r="P459" s="3"/>
      <c r="Q459" s="3"/>
      <c r="R459" s="3"/>
      <c r="S459" s="3"/>
      <c r="T459" s="3">
        <v>1</v>
      </c>
      <c r="U459" s="3"/>
      <c r="V459" s="3"/>
      <c r="W459" s="3"/>
      <c r="X459" s="3"/>
      <c r="Y459" s="3"/>
      <c r="Z459" s="3"/>
      <c r="AA459" s="3"/>
      <c r="AB459" s="3"/>
      <c r="AC459" s="3">
        <v>1</v>
      </c>
      <c r="AD459" s="3">
        <v>1</v>
      </c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>
        <v>1</v>
      </c>
      <c r="AW459" s="3"/>
      <c r="AX459" s="3"/>
      <c r="AY459" s="3"/>
      <c r="AZ459" s="3"/>
      <c r="BA459" s="3"/>
      <c r="BB459" s="3">
        <v>2</v>
      </c>
      <c r="BC459" s="3"/>
      <c r="BD459" s="3"/>
      <c r="BE459" s="3">
        <v>9</v>
      </c>
    </row>
    <row r="460" spans="1:58" ht="18" customHeight="1">
      <c r="A460" s="3" t="s">
        <v>390</v>
      </c>
      <c r="B460" s="3" t="s">
        <v>440</v>
      </c>
      <c r="C460" s="21">
        <v>1</v>
      </c>
      <c r="D460" s="3"/>
      <c r="E460" s="3"/>
      <c r="F460" s="3"/>
      <c r="G460" s="3"/>
      <c r="H460" s="3"/>
      <c r="I460" s="3"/>
      <c r="J460" s="3"/>
      <c r="K460" s="3"/>
      <c r="L460" s="3"/>
      <c r="M460" s="3">
        <v>1</v>
      </c>
      <c r="N460" s="3">
        <v>1</v>
      </c>
      <c r="O460" s="3"/>
      <c r="P460" s="3"/>
      <c r="Q460" s="3"/>
      <c r="R460" s="3"/>
      <c r="S460" s="3"/>
      <c r="T460" s="3">
        <v>1</v>
      </c>
      <c r="U460" s="3"/>
      <c r="V460" s="3"/>
      <c r="W460" s="3"/>
      <c r="X460" s="3"/>
      <c r="Y460" s="3"/>
      <c r="Z460" s="3"/>
      <c r="AA460" s="3"/>
      <c r="AB460" s="3"/>
      <c r="AC460" s="3"/>
      <c r="AD460" s="3">
        <v>1</v>
      </c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>
        <v>1</v>
      </c>
      <c r="AW460" s="3"/>
      <c r="AX460" s="3"/>
      <c r="AY460" s="3"/>
      <c r="AZ460" s="3"/>
      <c r="BA460" s="3"/>
      <c r="BB460" s="3">
        <v>1</v>
      </c>
      <c r="BC460" s="3"/>
      <c r="BD460" s="3"/>
      <c r="BE460" s="3">
        <v>6</v>
      </c>
    </row>
    <row r="461" spans="1:58" s="17" customFormat="1" ht="18" customHeight="1">
      <c r="A461" s="1392" t="s">
        <v>627</v>
      </c>
      <c r="B461" s="1392"/>
      <c r="C461" s="27">
        <f>SUM(C447:C460)</f>
        <v>14</v>
      </c>
      <c r="D461" s="7"/>
      <c r="E461" s="7"/>
      <c r="F461" s="7"/>
      <c r="G461" s="7"/>
      <c r="H461" s="7">
        <f>SUM(H447:H460)</f>
        <v>4</v>
      </c>
      <c r="I461" s="7">
        <f>SUM(I447:I460)</f>
        <v>5</v>
      </c>
      <c r="J461" s="7"/>
      <c r="K461" s="7"/>
      <c r="L461" s="7"/>
      <c r="M461" s="7">
        <f>SUM(M447:M460)</f>
        <v>5</v>
      </c>
      <c r="N461" s="7">
        <f>SUM(N447:N460)</f>
        <v>9</v>
      </c>
      <c r="O461" s="7"/>
      <c r="P461" s="7"/>
      <c r="Q461" s="7"/>
      <c r="R461" s="7"/>
      <c r="S461" s="7"/>
      <c r="T461" s="7">
        <f>SUM(T447:T460)</f>
        <v>19</v>
      </c>
      <c r="U461" s="7"/>
      <c r="V461" s="7"/>
      <c r="W461" s="7"/>
      <c r="X461" s="7"/>
      <c r="Y461" s="7">
        <f>SUM(Y447:Y460)</f>
        <v>2</v>
      </c>
      <c r="Z461" s="7"/>
      <c r="AA461" s="7"/>
      <c r="AB461" s="7"/>
      <c r="AC461" s="7">
        <f>SUM(AC447:AC460)</f>
        <v>20</v>
      </c>
      <c r="AD461" s="7">
        <f>SUM(AD447:AD460)</f>
        <v>11</v>
      </c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>
        <f>SUM(AO447:AO460)</f>
        <v>3</v>
      </c>
      <c r="AP461" s="7">
        <f>SUM(AP447:AP460)</f>
        <v>1</v>
      </c>
      <c r="AQ461" s="7"/>
      <c r="AR461" s="7">
        <f>SUM(AR447:AR460)</f>
        <v>4</v>
      </c>
      <c r="AS461" s="7"/>
      <c r="AT461" s="7"/>
      <c r="AU461" s="7">
        <f>SUM(AU447:AU460)</f>
        <v>1</v>
      </c>
      <c r="AV461" s="7">
        <f>SUM(AV447:AV460)</f>
        <v>14</v>
      </c>
      <c r="AW461" s="7"/>
      <c r="AX461" s="7">
        <f>SUM(AX447:AX460)</f>
        <v>4</v>
      </c>
      <c r="AY461" s="7"/>
      <c r="AZ461" s="7"/>
      <c r="BA461" s="7"/>
      <c r="BB461" s="7">
        <f>SUM(BB447:BB460)</f>
        <v>23</v>
      </c>
      <c r="BC461" s="7"/>
      <c r="BD461" s="7"/>
      <c r="BE461" s="7">
        <f>SUM(BE447:BE460)</f>
        <v>125</v>
      </c>
      <c r="BF461" s="17">
        <f>SUM(ORTAOKUL!AG156)</f>
        <v>125</v>
      </c>
    </row>
    <row r="462" spans="1:58" ht="18" customHeight="1">
      <c r="A462" s="3" t="s">
        <v>390</v>
      </c>
      <c r="B462" s="3" t="s">
        <v>421</v>
      </c>
      <c r="C462" s="21">
        <v>1</v>
      </c>
      <c r="D462" s="3"/>
      <c r="E462" s="3"/>
      <c r="F462" s="3"/>
      <c r="G462" s="3"/>
      <c r="H462" s="3">
        <v>1</v>
      </c>
      <c r="I462" s="3">
        <v>2</v>
      </c>
      <c r="J462" s="3"/>
      <c r="K462" s="3"/>
      <c r="L462" s="3">
        <v>1</v>
      </c>
      <c r="M462" s="3">
        <v>1</v>
      </c>
      <c r="N462" s="3"/>
      <c r="O462" s="3"/>
      <c r="P462" s="3"/>
      <c r="Q462" s="3">
        <v>3</v>
      </c>
      <c r="R462" s="3"/>
      <c r="S462" s="3">
        <v>1</v>
      </c>
      <c r="T462" s="3"/>
      <c r="U462" s="3">
        <v>1</v>
      </c>
      <c r="V462" s="3"/>
      <c r="W462" s="3"/>
      <c r="X462" s="3"/>
      <c r="Y462" s="3">
        <v>1</v>
      </c>
      <c r="Z462" s="3"/>
      <c r="AA462" s="3"/>
      <c r="AB462" s="3"/>
      <c r="AC462" s="3"/>
      <c r="AD462" s="3">
        <v>1</v>
      </c>
      <c r="AE462" s="3"/>
      <c r="AF462" s="3">
        <v>1</v>
      </c>
      <c r="AG462" s="3"/>
      <c r="AH462" s="3">
        <v>2</v>
      </c>
      <c r="AI462" s="3"/>
      <c r="AJ462" s="3">
        <v>2</v>
      </c>
      <c r="AK462" s="3">
        <v>2</v>
      </c>
      <c r="AL462" s="3">
        <v>1</v>
      </c>
      <c r="AM462" s="3"/>
      <c r="AN462" s="3">
        <v>2</v>
      </c>
      <c r="AO462" s="3"/>
      <c r="AP462" s="3"/>
      <c r="AQ462" s="3"/>
      <c r="AR462" s="3">
        <v>1</v>
      </c>
      <c r="AS462" s="3"/>
      <c r="AT462" s="3"/>
      <c r="AU462" s="3"/>
      <c r="AV462" s="3"/>
      <c r="AW462" s="3">
        <v>2</v>
      </c>
      <c r="AX462" s="3"/>
      <c r="AY462" s="3"/>
      <c r="AZ462" s="3"/>
      <c r="BA462" s="3">
        <v>4</v>
      </c>
      <c r="BB462" s="3"/>
      <c r="BC462" s="3"/>
      <c r="BD462" s="3"/>
      <c r="BE462" s="3">
        <v>29</v>
      </c>
    </row>
    <row r="463" spans="1:58" ht="18" customHeight="1">
      <c r="A463" s="3" t="s">
        <v>390</v>
      </c>
      <c r="B463" s="3" t="s">
        <v>415</v>
      </c>
      <c r="C463" s="21">
        <v>1</v>
      </c>
      <c r="D463" s="3"/>
      <c r="E463" s="3"/>
      <c r="F463" s="3">
        <v>1</v>
      </c>
      <c r="G463" s="3"/>
      <c r="H463" s="3">
        <v>1</v>
      </c>
      <c r="I463" s="3"/>
      <c r="J463" s="3">
        <v>1</v>
      </c>
      <c r="K463" s="3"/>
      <c r="L463" s="3">
        <v>2</v>
      </c>
      <c r="M463" s="3"/>
      <c r="N463" s="3"/>
      <c r="O463" s="3"/>
      <c r="P463" s="3"/>
      <c r="Q463" s="3"/>
      <c r="R463" s="3"/>
      <c r="S463" s="3">
        <v>2</v>
      </c>
      <c r="T463" s="3"/>
      <c r="U463" s="3">
        <v>1</v>
      </c>
      <c r="V463" s="3"/>
      <c r="W463" s="3"/>
      <c r="X463" s="3"/>
      <c r="Y463" s="3"/>
      <c r="Z463" s="3"/>
      <c r="AA463" s="3"/>
      <c r="AB463" s="3">
        <v>3</v>
      </c>
      <c r="AC463" s="3"/>
      <c r="AD463" s="3">
        <v>1</v>
      </c>
      <c r="AE463" s="3"/>
      <c r="AF463" s="3">
        <v>1</v>
      </c>
      <c r="AG463" s="3"/>
      <c r="AH463" s="3"/>
      <c r="AI463" s="3"/>
      <c r="AJ463" s="3">
        <v>1</v>
      </c>
      <c r="AK463" s="3"/>
      <c r="AL463" s="3"/>
      <c r="AM463" s="3"/>
      <c r="AN463" s="3"/>
      <c r="AO463" s="3"/>
      <c r="AP463" s="3"/>
      <c r="AQ463" s="3"/>
      <c r="AR463" s="3">
        <v>1</v>
      </c>
      <c r="AS463" s="3"/>
      <c r="AT463" s="3"/>
      <c r="AU463" s="3"/>
      <c r="AV463" s="3"/>
      <c r="AW463" s="3">
        <v>2</v>
      </c>
      <c r="AX463" s="3"/>
      <c r="AY463" s="3"/>
      <c r="AZ463" s="3"/>
      <c r="BA463" s="3">
        <v>3</v>
      </c>
      <c r="BB463" s="3"/>
      <c r="BC463" s="3"/>
      <c r="BD463" s="3"/>
      <c r="BE463" s="3">
        <v>20</v>
      </c>
    </row>
    <row r="464" spans="1:58" ht="18" customHeight="1">
      <c r="A464" s="3" t="s">
        <v>390</v>
      </c>
      <c r="B464" s="3" t="s">
        <v>416</v>
      </c>
      <c r="C464" s="21">
        <v>1</v>
      </c>
      <c r="D464" s="3"/>
      <c r="E464" s="3">
        <v>2</v>
      </c>
      <c r="F464" s="3"/>
      <c r="G464" s="3"/>
      <c r="H464" s="3">
        <v>1</v>
      </c>
      <c r="I464" s="3"/>
      <c r="J464" s="3"/>
      <c r="K464" s="3"/>
      <c r="L464" s="3">
        <v>1</v>
      </c>
      <c r="M464" s="3"/>
      <c r="N464" s="3">
        <v>1</v>
      </c>
      <c r="O464" s="3"/>
      <c r="P464" s="3"/>
      <c r="Q464" s="3"/>
      <c r="R464" s="3"/>
      <c r="S464" s="3">
        <v>1</v>
      </c>
      <c r="T464" s="3"/>
      <c r="U464" s="3">
        <v>1</v>
      </c>
      <c r="V464" s="3"/>
      <c r="W464" s="3"/>
      <c r="X464" s="3"/>
      <c r="Y464" s="3">
        <v>1</v>
      </c>
      <c r="Z464" s="3"/>
      <c r="AA464" s="3"/>
      <c r="AB464" s="3"/>
      <c r="AC464" s="3"/>
      <c r="AD464" s="3">
        <v>1</v>
      </c>
      <c r="AE464" s="3"/>
      <c r="AF464" s="3">
        <v>1</v>
      </c>
      <c r="AG464" s="3"/>
      <c r="AH464" s="3"/>
      <c r="AI464" s="3"/>
      <c r="AJ464" s="3">
        <v>3</v>
      </c>
      <c r="AK464" s="3"/>
      <c r="AL464" s="3"/>
      <c r="AM464" s="3"/>
      <c r="AN464" s="3"/>
      <c r="AO464" s="3"/>
      <c r="AP464" s="3"/>
      <c r="AQ464" s="3"/>
      <c r="AR464" s="3">
        <v>1</v>
      </c>
      <c r="AS464" s="3"/>
      <c r="AT464" s="3"/>
      <c r="AU464" s="3"/>
      <c r="AV464" s="3"/>
      <c r="AW464" s="3">
        <v>1</v>
      </c>
      <c r="AX464" s="3"/>
      <c r="AY464" s="3"/>
      <c r="AZ464" s="3"/>
      <c r="BA464" s="3">
        <v>2</v>
      </c>
      <c r="BB464" s="3"/>
      <c r="BC464" s="3"/>
      <c r="BD464" s="3"/>
      <c r="BE464" s="3">
        <v>17</v>
      </c>
    </row>
    <row r="465" spans="1:58" ht="18" customHeight="1">
      <c r="A465" s="3" t="s">
        <v>390</v>
      </c>
      <c r="B465" s="3" t="s">
        <v>419</v>
      </c>
      <c r="C465" s="21">
        <v>1</v>
      </c>
      <c r="D465" s="3"/>
      <c r="E465" s="3">
        <v>1</v>
      </c>
      <c r="F465" s="3"/>
      <c r="G465" s="3"/>
      <c r="H465" s="3">
        <v>2</v>
      </c>
      <c r="I465" s="3"/>
      <c r="J465" s="3"/>
      <c r="K465" s="3"/>
      <c r="L465" s="3">
        <v>2</v>
      </c>
      <c r="M465" s="3"/>
      <c r="N465" s="3">
        <v>1</v>
      </c>
      <c r="O465" s="3"/>
      <c r="P465" s="3"/>
      <c r="Q465" s="3"/>
      <c r="R465" s="3"/>
      <c r="S465" s="3">
        <v>3</v>
      </c>
      <c r="T465" s="3"/>
      <c r="U465" s="3">
        <v>1</v>
      </c>
      <c r="V465" s="3"/>
      <c r="W465" s="3"/>
      <c r="X465" s="3"/>
      <c r="Y465" s="3"/>
      <c r="Z465" s="3"/>
      <c r="AA465" s="3"/>
      <c r="AB465" s="3"/>
      <c r="AC465" s="3"/>
      <c r="AD465" s="3">
        <v>1</v>
      </c>
      <c r="AE465" s="3"/>
      <c r="AF465" s="3">
        <v>1</v>
      </c>
      <c r="AG465" s="3"/>
      <c r="AH465" s="3"/>
      <c r="AI465" s="3"/>
      <c r="AJ465" s="3">
        <v>4</v>
      </c>
      <c r="AK465" s="3"/>
      <c r="AL465" s="3"/>
      <c r="AM465" s="3"/>
      <c r="AN465" s="3"/>
      <c r="AO465" s="3">
        <v>1</v>
      </c>
      <c r="AP465" s="3"/>
      <c r="AQ465" s="3"/>
      <c r="AR465" s="3">
        <v>1</v>
      </c>
      <c r="AS465" s="3"/>
      <c r="AT465" s="3"/>
      <c r="AU465" s="3"/>
      <c r="AV465" s="3"/>
      <c r="AW465" s="3">
        <v>3</v>
      </c>
      <c r="AX465" s="3"/>
      <c r="AY465" s="3"/>
      <c r="AZ465" s="3"/>
      <c r="BA465" s="3">
        <v>4</v>
      </c>
      <c r="BB465" s="3"/>
      <c r="BC465" s="3"/>
      <c r="BD465" s="3"/>
      <c r="BE465" s="3">
        <v>25</v>
      </c>
    </row>
    <row r="466" spans="1:58" ht="18" customHeight="1">
      <c r="A466" s="3" t="s">
        <v>390</v>
      </c>
      <c r="B466" s="3" t="s">
        <v>420</v>
      </c>
      <c r="C466" s="21">
        <v>1</v>
      </c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>
        <v>1</v>
      </c>
      <c r="AE466" s="3"/>
      <c r="AF466" s="3"/>
      <c r="AG466" s="3"/>
      <c r="AH466" s="3"/>
      <c r="AI466" s="3"/>
      <c r="AJ466" s="3">
        <v>1</v>
      </c>
      <c r="AK466" s="3"/>
      <c r="AL466" s="3"/>
      <c r="AM466" s="3"/>
      <c r="AN466" s="3"/>
      <c r="AO466" s="3"/>
      <c r="AP466" s="3"/>
      <c r="AQ466" s="3"/>
      <c r="AR466" s="3">
        <v>1</v>
      </c>
      <c r="AS466" s="3">
        <v>5</v>
      </c>
      <c r="AT466" s="3"/>
      <c r="AU466" s="3"/>
      <c r="AV466" s="3"/>
      <c r="AW466" s="3">
        <v>1</v>
      </c>
      <c r="AX466" s="3"/>
      <c r="AY466" s="3"/>
      <c r="AZ466" s="3"/>
      <c r="BA466" s="3">
        <v>1</v>
      </c>
      <c r="BB466" s="3"/>
      <c r="BC466" s="3"/>
      <c r="BD466" s="3"/>
      <c r="BE466" s="3">
        <v>10</v>
      </c>
    </row>
    <row r="467" spans="1:58" ht="18" customHeight="1">
      <c r="A467" s="3" t="s">
        <v>390</v>
      </c>
      <c r="B467" s="3" t="s">
        <v>422</v>
      </c>
      <c r="C467" s="21">
        <v>1</v>
      </c>
      <c r="D467" s="3"/>
      <c r="E467" s="3">
        <v>1</v>
      </c>
      <c r="F467" s="3"/>
      <c r="G467" s="3"/>
      <c r="H467" s="3">
        <v>1</v>
      </c>
      <c r="I467" s="3"/>
      <c r="J467" s="3">
        <v>1</v>
      </c>
      <c r="K467" s="3"/>
      <c r="L467" s="3">
        <v>1</v>
      </c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>
        <v>2</v>
      </c>
      <c r="AE467" s="3"/>
      <c r="AF467" s="3">
        <v>1</v>
      </c>
      <c r="AG467" s="3"/>
      <c r="AH467" s="3"/>
      <c r="AI467" s="3"/>
      <c r="AJ467" s="3">
        <v>2</v>
      </c>
      <c r="AK467" s="3"/>
      <c r="AL467" s="3"/>
      <c r="AM467" s="3"/>
      <c r="AN467" s="3"/>
      <c r="AO467" s="3"/>
      <c r="AP467" s="3"/>
      <c r="AQ467" s="3"/>
      <c r="AR467" s="3">
        <v>2</v>
      </c>
      <c r="AS467" s="3"/>
      <c r="AT467" s="3"/>
      <c r="AU467" s="3"/>
      <c r="AV467" s="3"/>
      <c r="AW467" s="3">
        <v>1</v>
      </c>
      <c r="AX467" s="3"/>
      <c r="AY467" s="3"/>
      <c r="AZ467" s="3"/>
      <c r="BA467" s="3">
        <v>2</v>
      </c>
      <c r="BB467" s="3"/>
      <c r="BC467" s="3"/>
      <c r="BD467" s="3"/>
      <c r="BE467" s="3">
        <v>14</v>
      </c>
    </row>
    <row r="468" spans="1:58" s="17" customFormat="1" ht="18" customHeight="1">
      <c r="A468" s="1392" t="s">
        <v>591</v>
      </c>
      <c r="B468" s="1392"/>
      <c r="C468" s="27">
        <f>SUM(C462:C467)</f>
        <v>6</v>
      </c>
      <c r="D468" s="7"/>
      <c r="E468" s="7">
        <f t="shared" ref="E468:BE468" si="3">SUM(E462:E467)</f>
        <v>4</v>
      </c>
      <c r="F468" s="7">
        <f t="shared" si="3"/>
        <v>1</v>
      </c>
      <c r="G468" s="7"/>
      <c r="H468" s="7">
        <f t="shared" si="3"/>
        <v>6</v>
      </c>
      <c r="I468" s="7">
        <f t="shared" si="3"/>
        <v>2</v>
      </c>
      <c r="J468" s="7">
        <f t="shared" si="3"/>
        <v>2</v>
      </c>
      <c r="K468" s="7"/>
      <c r="L468" s="7">
        <f t="shared" si="3"/>
        <v>7</v>
      </c>
      <c r="M468" s="7">
        <f t="shared" si="3"/>
        <v>1</v>
      </c>
      <c r="N468" s="7">
        <f t="shared" si="3"/>
        <v>2</v>
      </c>
      <c r="O468" s="7"/>
      <c r="P468" s="7"/>
      <c r="Q468" s="7">
        <f t="shared" si="3"/>
        <v>3</v>
      </c>
      <c r="R468" s="7"/>
      <c r="S468" s="7">
        <f t="shared" si="3"/>
        <v>7</v>
      </c>
      <c r="T468" s="7"/>
      <c r="U468" s="7">
        <f t="shared" si="3"/>
        <v>4</v>
      </c>
      <c r="V468" s="7"/>
      <c r="W468" s="7"/>
      <c r="X468" s="7"/>
      <c r="Y468" s="7">
        <f t="shared" si="3"/>
        <v>2</v>
      </c>
      <c r="Z468" s="7"/>
      <c r="AA468" s="7"/>
      <c r="AB468" s="7">
        <f t="shared" si="3"/>
        <v>3</v>
      </c>
      <c r="AC468" s="7"/>
      <c r="AD468" s="7">
        <f t="shared" si="3"/>
        <v>7</v>
      </c>
      <c r="AE468" s="7"/>
      <c r="AF468" s="7">
        <f t="shared" si="3"/>
        <v>5</v>
      </c>
      <c r="AG468" s="7"/>
      <c r="AH468" s="7">
        <f t="shared" si="3"/>
        <v>2</v>
      </c>
      <c r="AI468" s="7"/>
      <c r="AJ468" s="7">
        <f t="shared" si="3"/>
        <v>13</v>
      </c>
      <c r="AK468" s="7">
        <f t="shared" si="3"/>
        <v>2</v>
      </c>
      <c r="AL468" s="7">
        <f t="shared" si="3"/>
        <v>1</v>
      </c>
      <c r="AM468" s="7"/>
      <c r="AN468" s="7">
        <f t="shared" si="3"/>
        <v>2</v>
      </c>
      <c r="AO468" s="7">
        <f t="shared" si="3"/>
        <v>1</v>
      </c>
      <c r="AP468" s="7"/>
      <c r="AQ468" s="7"/>
      <c r="AR468" s="7">
        <f t="shared" si="3"/>
        <v>7</v>
      </c>
      <c r="AS468" s="7">
        <f t="shared" si="3"/>
        <v>5</v>
      </c>
      <c r="AT468" s="7"/>
      <c r="AU468" s="7"/>
      <c r="AV468" s="7"/>
      <c r="AW468" s="7">
        <f t="shared" si="3"/>
        <v>10</v>
      </c>
      <c r="AX468" s="7"/>
      <c r="AY468" s="7"/>
      <c r="AZ468" s="7"/>
      <c r="BA468" s="7">
        <f t="shared" si="3"/>
        <v>16</v>
      </c>
      <c r="BB468" s="7"/>
      <c r="BC468" s="7"/>
      <c r="BD468" s="7"/>
      <c r="BE468" s="7">
        <f t="shared" si="3"/>
        <v>115</v>
      </c>
      <c r="BF468" s="17">
        <f>SUM(LİSE!AN90)</f>
        <v>115</v>
      </c>
    </row>
    <row r="469" spans="1:58" ht="18" customHeight="1">
      <c r="A469" s="1393" t="s">
        <v>628</v>
      </c>
      <c r="B469" s="1393"/>
      <c r="C469" s="26">
        <f>SUM(C468,C461,C446,C417,C415)</f>
        <v>51</v>
      </c>
      <c r="D469" s="8"/>
      <c r="E469" s="8">
        <v>4</v>
      </c>
      <c r="F469" s="8">
        <v>1</v>
      </c>
      <c r="G469" s="8"/>
      <c r="H469" s="8">
        <v>10</v>
      </c>
      <c r="I469" s="8">
        <v>8</v>
      </c>
      <c r="J469" s="8">
        <v>2</v>
      </c>
      <c r="K469" s="8"/>
      <c r="L469" s="8">
        <v>7</v>
      </c>
      <c r="M469" s="8">
        <v>28</v>
      </c>
      <c r="N469" s="8">
        <v>12</v>
      </c>
      <c r="O469" s="8">
        <v>1</v>
      </c>
      <c r="P469" s="8"/>
      <c r="Q469" s="8">
        <v>3</v>
      </c>
      <c r="R469" s="8"/>
      <c r="S469" s="8">
        <v>7</v>
      </c>
      <c r="T469" s="8">
        <v>19</v>
      </c>
      <c r="U469" s="8">
        <v>4</v>
      </c>
      <c r="V469" s="8"/>
      <c r="W469" s="8"/>
      <c r="X469" s="8">
        <v>1</v>
      </c>
      <c r="Y469" s="8">
        <v>4</v>
      </c>
      <c r="Z469" s="8"/>
      <c r="AA469" s="8"/>
      <c r="AB469" s="8">
        <v>3</v>
      </c>
      <c r="AC469" s="8">
        <v>20</v>
      </c>
      <c r="AD469" s="8">
        <v>21</v>
      </c>
      <c r="AE469" s="8"/>
      <c r="AF469" s="8">
        <v>5</v>
      </c>
      <c r="AG469" s="8"/>
      <c r="AH469" s="8">
        <v>2</v>
      </c>
      <c r="AI469" s="8"/>
      <c r="AJ469" s="8">
        <v>13</v>
      </c>
      <c r="AK469" s="8">
        <v>2</v>
      </c>
      <c r="AL469" s="8">
        <v>1</v>
      </c>
      <c r="AM469" s="8"/>
      <c r="AN469" s="8">
        <v>2</v>
      </c>
      <c r="AO469" s="8">
        <v>4</v>
      </c>
      <c r="AP469" s="8">
        <v>3</v>
      </c>
      <c r="AQ469" s="8"/>
      <c r="AR469" s="8">
        <v>13</v>
      </c>
      <c r="AS469" s="8">
        <v>5</v>
      </c>
      <c r="AT469" s="8"/>
      <c r="AU469" s="8">
        <v>105</v>
      </c>
      <c r="AV469" s="8">
        <v>15</v>
      </c>
      <c r="AW469" s="8">
        <v>10</v>
      </c>
      <c r="AX469" s="8">
        <v>4</v>
      </c>
      <c r="AY469" s="8"/>
      <c r="AZ469" s="8"/>
      <c r="BA469" s="8">
        <v>16</v>
      </c>
      <c r="BB469" s="8">
        <v>24</v>
      </c>
      <c r="BC469" s="8"/>
      <c r="BD469" s="8"/>
      <c r="BE469" s="8">
        <v>379</v>
      </c>
    </row>
    <row r="470" spans="1:58" s="2" customFormat="1" ht="18" customHeight="1">
      <c r="A470" s="3" t="s">
        <v>442</v>
      </c>
      <c r="B470" s="3" t="s">
        <v>475</v>
      </c>
      <c r="C470" s="21">
        <v>1</v>
      </c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>
        <v>1</v>
      </c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>
        <v>1</v>
      </c>
    </row>
    <row r="471" spans="1:58" s="2" customFormat="1" ht="18" customHeight="1">
      <c r="A471" s="1392" t="s">
        <v>629</v>
      </c>
      <c r="B471" s="1392"/>
      <c r="C471" s="27">
        <f>SUM(C470)</f>
        <v>1</v>
      </c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>
        <f>SUM(X470)</f>
        <v>1</v>
      </c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>
        <f>SUM(BE470)</f>
        <v>1</v>
      </c>
    </row>
    <row r="472" spans="1:58" ht="18" customHeight="1">
      <c r="A472" s="3" t="s">
        <v>442</v>
      </c>
      <c r="B472" s="3" t="s">
        <v>471</v>
      </c>
      <c r="C472" s="21">
        <v>1</v>
      </c>
      <c r="D472" s="3"/>
      <c r="E472" s="3"/>
      <c r="F472" s="3"/>
      <c r="G472" s="3"/>
      <c r="H472" s="3"/>
      <c r="I472" s="3"/>
      <c r="J472" s="3"/>
      <c r="K472" s="3"/>
      <c r="L472" s="3"/>
      <c r="M472" s="3">
        <v>2</v>
      </c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>
        <v>2</v>
      </c>
    </row>
    <row r="473" spans="1:58" s="2" customFormat="1" ht="18" customHeight="1">
      <c r="A473" s="1392" t="s">
        <v>585</v>
      </c>
      <c r="B473" s="1392"/>
      <c r="C473" s="27">
        <f>SUM(C472)</f>
        <v>1</v>
      </c>
      <c r="D473" s="7"/>
      <c r="E473" s="7"/>
      <c r="F473" s="7"/>
      <c r="G473" s="7"/>
      <c r="H473" s="7"/>
      <c r="I473" s="7"/>
      <c r="J473" s="7"/>
      <c r="K473" s="7"/>
      <c r="L473" s="7"/>
      <c r="M473" s="7">
        <f>SUM(M472)</f>
        <v>2</v>
      </c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>
        <f>SUM(BE472)</f>
        <v>2</v>
      </c>
    </row>
    <row r="474" spans="1:58" ht="18" customHeight="1">
      <c r="A474" s="3" t="s">
        <v>442</v>
      </c>
      <c r="B474" s="3" t="s">
        <v>445</v>
      </c>
      <c r="C474" s="21">
        <v>1</v>
      </c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>
        <v>1</v>
      </c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>
        <v>9</v>
      </c>
      <c r="AV474" s="3"/>
      <c r="AW474" s="3"/>
      <c r="AX474" s="3"/>
      <c r="AY474" s="3"/>
      <c r="AZ474" s="3"/>
      <c r="BA474" s="3"/>
      <c r="BB474" s="3"/>
      <c r="BC474" s="3"/>
      <c r="BD474" s="3"/>
      <c r="BE474" s="3">
        <v>10</v>
      </c>
    </row>
    <row r="475" spans="1:58" s="2" customFormat="1" ht="18" customHeight="1">
      <c r="A475" s="1392" t="s">
        <v>630</v>
      </c>
      <c r="B475" s="1392"/>
      <c r="C475" s="27">
        <f>SUM(C474)</f>
        <v>1</v>
      </c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>
        <f>SUM(AD474)</f>
        <v>1</v>
      </c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>
        <f>SUM(AU474)</f>
        <v>9</v>
      </c>
      <c r="AV475" s="7"/>
      <c r="AW475" s="7"/>
      <c r="AX475" s="7"/>
      <c r="AY475" s="7"/>
      <c r="AZ475" s="7"/>
      <c r="BA475" s="7"/>
      <c r="BB475" s="7"/>
      <c r="BC475" s="7"/>
      <c r="BD475" s="7"/>
      <c r="BE475" s="7">
        <f>SUM(BE474)</f>
        <v>10</v>
      </c>
    </row>
    <row r="476" spans="1:58" ht="18" customHeight="1">
      <c r="A476" s="3" t="s">
        <v>442</v>
      </c>
      <c r="B476" s="3" t="s">
        <v>446</v>
      </c>
      <c r="C476" s="21">
        <v>1</v>
      </c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>
        <v>1</v>
      </c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>
        <v>1</v>
      </c>
    </row>
    <row r="477" spans="1:58" ht="18" customHeight="1">
      <c r="A477" s="3" t="s">
        <v>442</v>
      </c>
      <c r="B477" s="3" t="s">
        <v>443</v>
      </c>
      <c r="C477" s="21">
        <v>1</v>
      </c>
      <c r="D477" s="3"/>
      <c r="E477" s="3"/>
      <c r="F477" s="3"/>
      <c r="G477" s="3"/>
      <c r="H477" s="3">
        <v>1</v>
      </c>
      <c r="I477" s="3">
        <v>1</v>
      </c>
      <c r="J477" s="3"/>
      <c r="K477" s="3"/>
      <c r="L477" s="3"/>
      <c r="M477" s="3"/>
      <c r="N477" s="3">
        <v>1</v>
      </c>
      <c r="O477" s="3"/>
      <c r="P477" s="3"/>
      <c r="Q477" s="3"/>
      <c r="R477" s="3"/>
      <c r="S477" s="3"/>
      <c r="T477" s="3">
        <v>1</v>
      </c>
      <c r="U477" s="3"/>
      <c r="V477" s="3"/>
      <c r="W477" s="3"/>
      <c r="X477" s="3"/>
      <c r="Y477" s="3"/>
      <c r="Z477" s="3"/>
      <c r="AA477" s="3"/>
      <c r="AB477" s="3"/>
      <c r="AC477" s="3">
        <v>2</v>
      </c>
      <c r="AD477" s="3">
        <v>1</v>
      </c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>
        <v>1</v>
      </c>
      <c r="AP477" s="3"/>
      <c r="AQ477" s="3"/>
      <c r="AR477" s="3">
        <v>1</v>
      </c>
      <c r="AS477" s="3"/>
      <c r="AT477" s="3"/>
      <c r="AU477" s="3"/>
      <c r="AV477" s="3">
        <v>1</v>
      </c>
      <c r="AW477" s="3"/>
      <c r="AX477" s="3">
        <v>1</v>
      </c>
      <c r="AY477" s="3"/>
      <c r="AZ477" s="3"/>
      <c r="BA477" s="3"/>
      <c r="BB477" s="3">
        <v>2</v>
      </c>
      <c r="BC477" s="3"/>
      <c r="BD477" s="3"/>
      <c r="BE477" s="3">
        <v>13</v>
      </c>
    </row>
    <row r="478" spans="1:58" s="2" customFormat="1" ht="18" customHeight="1">
      <c r="A478" s="1392" t="s">
        <v>583</v>
      </c>
      <c r="B478" s="1392"/>
      <c r="C478" s="27">
        <f>SUM(C476:C477)</f>
        <v>2</v>
      </c>
      <c r="D478" s="7"/>
      <c r="E478" s="7"/>
      <c r="F478" s="7"/>
      <c r="G478" s="7"/>
      <c r="H478" s="7">
        <f>SUM(H476:H477)</f>
        <v>1</v>
      </c>
      <c r="I478" s="7">
        <f>SUM(I476:I477)</f>
        <v>1</v>
      </c>
      <c r="J478" s="7"/>
      <c r="K478" s="7"/>
      <c r="L478" s="7"/>
      <c r="M478" s="7"/>
      <c r="N478" s="7">
        <f>SUM(N476:N477)</f>
        <v>1</v>
      </c>
      <c r="O478" s="7"/>
      <c r="P478" s="7"/>
      <c r="Q478" s="7"/>
      <c r="R478" s="7"/>
      <c r="S478" s="7"/>
      <c r="T478" s="7">
        <f>SUM(T476:T477)</f>
        <v>1</v>
      </c>
      <c r="U478" s="7"/>
      <c r="V478" s="7"/>
      <c r="W478" s="7"/>
      <c r="X478" s="7"/>
      <c r="Y478" s="7"/>
      <c r="Z478" s="7"/>
      <c r="AA478" s="7"/>
      <c r="AB478" s="7"/>
      <c r="AC478" s="7">
        <f>SUM(AC476:AC477)</f>
        <v>3</v>
      </c>
      <c r="AD478" s="7">
        <f>SUM(AD476:AD477)</f>
        <v>1</v>
      </c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>
        <f>SUM(AO476:AO477)</f>
        <v>1</v>
      </c>
      <c r="AP478" s="7"/>
      <c r="AQ478" s="7"/>
      <c r="AR478" s="7">
        <f>SUM(AR476:AR477)</f>
        <v>1</v>
      </c>
      <c r="AS478" s="7"/>
      <c r="AT478" s="7"/>
      <c r="AU478" s="7"/>
      <c r="AV478" s="7">
        <f>SUM(AV476:AV477)</f>
        <v>1</v>
      </c>
      <c r="AW478" s="7"/>
      <c r="AX478" s="7">
        <f>SUM(AX476:AX477)</f>
        <v>1</v>
      </c>
      <c r="AY478" s="7"/>
      <c r="AZ478" s="7"/>
      <c r="BA478" s="7"/>
      <c r="BB478" s="7">
        <f>SUM(BB476:BB477)</f>
        <v>2</v>
      </c>
      <c r="BC478" s="7"/>
      <c r="BD478" s="7"/>
      <c r="BE478" s="7">
        <f>SUM(BE476:BE477)</f>
        <v>14</v>
      </c>
    </row>
    <row r="479" spans="1:58" ht="18" customHeight="1">
      <c r="A479" s="3" t="s">
        <v>442</v>
      </c>
      <c r="B479" s="3" t="s">
        <v>444</v>
      </c>
      <c r="C479" s="21">
        <v>1</v>
      </c>
      <c r="D479" s="3"/>
      <c r="E479" s="3"/>
      <c r="F479" s="3"/>
      <c r="G479" s="3"/>
      <c r="H479" s="3">
        <v>1</v>
      </c>
      <c r="I479" s="3"/>
      <c r="J479" s="3"/>
      <c r="K479" s="3"/>
      <c r="L479" s="3">
        <v>1</v>
      </c>
      <c r="M479" s="3"/>
      <c r="N479" s="3">
        <v>1</v>
      </c>
      <c r="O479" s="3"/>
      <c r="P479" s="3"/>
      <c r="Q479" s="3"/>
      <c r="R479" s="3"/>
      <c r="S479" s="3">
        <v>1</v>
      </c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>
        <v>1</v>
      </c>
      <c r="AE479" s="3"/>
      <c r="AF479" s="3">
        <v>1</v>
      </c>
      <c r="AG479" s="3"/>
      <c r="AH479" s="3"/>
      <c r="AI479" s="3"/>
      <c r="AJ479" s="3">
        <v>2</v>
      </c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>
        <v>1</v>
      </c>
      <c r="AX479" s="3"/>
      <c r="AY479" s="3"/>
      <c r="AZ479" s="3"/>
      <c r="BA479" s="3">
        <v>1</v>
      </c>
      <c r="BB479" s="3"/>
      <c r="BC479" s="3"/>
      <c r="BD479" s="3"/>
      <c r="BE479" s="3">
        <v>10</v>
      </c>
    </row>
    <row r="480" spans="1:58" ht="18" customHeight="1">
      <c r="A480" s="1392" t="s">
        <v>582</v>
      </c>
      <c r="B480" s="1392"/>
      <c r="C480" s="27">
        <f>SUM(C479)</f>
        <v>1</v>
      </c>
      <c r="D480" s="7"/>
      <c r="E480" s="7"/>
      <c r="F480" s="7"/>
      <c r="G480" s="7"/>
      <c r="H480" s="7">
        <f>SUM(H479)</f>
        <v>1</v>
      </c>
      <c r="I480" s="7"/>
      <c r="J480" s="7"/>
      <c r="K480" s="7"/>
      <c r="L480" s="7">
        <f>SUM(L479)</f>
        <v>1</v>
      </c>
      <c r="M480" s="7"/>
      <c r="N480" s="7">
        <f>SUM(N479)</f>
        <v>1</v>
      </c>
      <c r="O480" s="7"/>
      <c r="P480" s="7"/>
      <c r="Q480" s="7"/>
      <c r="R480" s="7"/>
      <c r="S480" s="7">
        <f>SUM(S479)</f>
        <v>1</v>
      </c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>
        <f>SUM(AD479)</f>
        <v>1</v>
      </c>
      <c r="AE480" s="7"/>
      <c r="AF480" s="7">
        <f>SUM(AF479)</f>
        <v>1</v>
      </c>
      <c r="AG480" s="7"/>
      <c r="AH480" s="7"/>
      <c r="AI480" s="7"/>
      <c r="AJ480" s="7">
        <f>SUM(AJ479)</f>
        <v>2</v>
      </c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>
        <f>SUM(AW479)</f>
        <v>1</v>
      </c>
      <c r="AX480" s="7"/>
      <c r="AY480" s="7"/>
      <c r="AZ480" s="7"/>
      <c r="BA480" s="7">
        <f>SUM(BA479)</f>
        <v>1</v>
      </c>
      <c r="BB480" s="7"/>
      <c r="BC480" s="7"/>
      <c r="BD480" s="7"/>
      <c r="BE480" s="7">
        <f>SUM(BE479)</f>
        <v>10</v>
      </c>
    </row>
    <row r="481" spans="1:57" ht="18" customHeight="1">
      <c r="A481" s="1393" t="s">
        <v>581</v>
      </c>
      <c r="B481" s="1393"/>
      <c r="C481" s="26">
        <f>SUM(C480,C478,C475,C473,C471)</f>
        <v>6</v>
      </c>
      <c r="D481" s="8"/>
      <c r="E481" s="8"/>
      <c r="F481" s="8"/>
      <c r="G481" s="8"/>
      <c r="H481" s="8">
        <v>2</v>
      </c>
      <c r="I481" s="8">
        <v>1</v>
      </c>
      <c r="J481" s="8"/>
      <c r="K481" s="8"/>
      <c r="L481" s="8">
        <v>1</v>
      </c>
      <c r="M481" s="8">
        <v>2</v>
      </c>
      <c r="N481" s="8">
        <v>2</v>
      </c>
      <c r="O481" s="8"/>
      <c r="P481" s="8"/>
      <c r="Q481" s="8"/>
      <c r="R481" s="8"/>
      <c r="S481" s="8">
        <v>1</v>
      </c>
      <c r="T481" s="8">
        <v>1</v>
      </c>
      <c r="U481" s="8"/>
      <c r="V481" s="8"/>
      <c r="W481" s="8"/>
      <c r="X481" s="8">
        <v>1</v>
      </c>
      <c r="Y481" s="8"/>
      <c r="Z481" s="8"/>
      <c r="AA481" s="8"/>
      <c r="AB481" s="8"/>
      <c r="AC481" s="8">
        <v>3</v>
      </c>
      <c r="AD481" s="8">
        <v>3</v>
      </c>
      <c r="AE481" s="8"/>
      <c r="AF481" s="8">
        <v>1</v>
      </c>
      <c r="AG481" s="8"/>
      <c r="AH481" s="8"/>
      <c r="AI481" s="8"/>
      <c r="AJ481" s="8">
        <v>2</v>
      </c>
      <c r="AK481" s="8"/>
      <c r="AL481" s="8"/>
      <c r="AM481" s="8"/>
      <c r="AN481" s="8"/>
      <c r="AO481" s="8">
        <v>1</v>
      </c>
      <c r="AP481" s="8"/>
      <c r="AQ481" s="8"/>
      <c r="AR481" s="8">
        <v>1</v>
      </c>
      <c r="AS481" s="8"/>
      <c r="AT481" s="8"/>
      <c r="AU481" s="8">
        <v>9</v>
      </c>
      <c r="AV481" s="8">
        <v>1</v>
      </c>
      <c r="AW481" s="8">
        <v>1</v>
      </c>
      <c r="AX481" s="8">
        <v>1</v>
      </c>
      <c r="AY481" s="8"/>
      <c r="AZ481" s="8"/>
      <c r="BA481" s="8">
        <v>1</v>
      </c>
      <c r="BB481" s="8">
        <v>2</v>
      </c>
      <c r="BC481" s="8"/>
      <c r="BD481" s="8"/>
      <c r="BE481" s="8">
        <v>37</v>
      </c>
    </row>
    <row r="482" spans="1:57" ht="18" customHeight="1">
      <c r="A482" s="1394" t="s">
        <v>631</v>
      </c>
      <c r="B482" s="1394"/>
      <c r="C482" s="37">
        <f>SUM(C481,C469,C412,C379,C338,C275,C256)</f>
        <v>435</v>
      </c>
      <c r="D482" s="9">
        <v>1</v>
      </c>
      <c r="E482" s="9">
        <v>19</v>
      </c>
      <c r="F482" s="9">
        <v>3</v>
      </c>
      <c r="G482" s="9">
        <v>1</v>
      </c>
      <c r="H482" s="9">
        <v>162</v>
      </c>
      <c r="I482" s="9">
        <v>96</v>
      </c>
      <c r="J482" s="9">
        <v>62</v>
      </c>
      <c r="K482" s="9">
        <v>3</v>
      </c>
      <c r="L482" s="9">
        <v>67</v>
      </c>
      <c r="M482" s="9">
        <v>337</v>
      </c>
      <c r="N482" s="9">
        <v>162</v>
      </c>
      <c r="O482" s="9">
        <v>6</v>
      </c>
      <c r="P482" s="9">
        <v>4</v>
      </c>
      <c r="Q482" s="9">
        <v>19</v>
      </c>
      <c r="R482" s="9">
        <v>9</v>
      </c>
      <c r="S482" s="9">
        <v>40</v>
      </c>
      <c r="T482" s="9">
        <v>211</v>
      </c>
      <c r="U482" s="9">
        <v>51</v>
      </c>
      <c r="V482" s="9">
        <v>2</v>
      </c>
      <c r="W482" s="9">
        <v>4</v>
      </c>
      <c r="X482" s="9">
        <v>13</v>
      </c>
      <c r="Y482" s="9">
        <v>66</v>
      </c>
      <c r="Z482" s="9">
        <v>2</v>
      </c>
      <c r="AA482" s="9">
        <v>1</v>
      </c>
      <c r="AB482" s="9">
        <v>38</v>
      </c>
      <c r="AC482" s="9">
        <v>246</v>
      </c>
      <c r="AD482" s="9">
        <v>313</v>
      </c>
      <c r="AE482" s="9">
        <v>8</v>
      </c>
      <c r="AF482" s="9">
        <v>55</v>
      </c>
      <c r="AG482" s="9">
        <v>5</v>
      </c>
      <c r="AH482" s="9">
        <v>14</v>
      </c>
      <c r="AI482" s="9">
        <v>1</v>
      </c>
      <c r="AJ482" s="9">
        <v>148</v>
      </c>
      <c r="AK482" s="9">
        <v>17</v>
      </c>
      <c r="AL482" s="9">
        <v>13</v>
      </c>
      <c r="AM482" s="9">
        <v>24</v>
      </c>
      <c r="AN482" s="9">
        <v>12</v>
      </c>
      <c r="AO482" s="9">
        <v>53</v>
      </c>
      <c r="AP482" s="9">
        <v>69</v>
      </c>
      <c r="AQ482" s="9">
        <v>2</v>
      </c>
      <c r="AR482" s="9">
        <v>131</v>
      </c>
      <c r="AS482" s="9">
        <v>26</v>
      </c>
      <c r="AT482" s="9">
        <v>1</v>
      </c>
      <c r="AU482" s="9">
        <v>1249</v>
      </c>
      <c r="AV482" s="9">
        <v>162</v>
      </c>
      <c r="AW482" s="9">
        <v>88</v>
      </c>
      <c r="AX482" s="9">
        <v>95</v>
      </c>
      <c r="AY482" s="9">
        <v>2</v>
      </c>
      <c r="AZ482" s="9">
        <v>5</v>
      </c>
      <c r="BA482" s="9">
        <v>176</v>
      </c>
      <c r="BB482" s="9">
        <v>282</v>
      </c>
      <c r="BC482" s="9">
        <v>1</v>
      </c>
      <c r="BD482" s="9">
        <v>9</v>
      </c>
      <c r="BE482" s="9">
        <v>4586</v>
      </c>
    </row>
    <row r="483" spans="1:57" ht="18" customHeight="1">
      <c r="BE483">
        <v>558</v>
      </c>
    </row>
    <row r="484" spans="1:57" ht="18" customHeight="1">
      <c r="A484" s="1391" t="s">
        <v>684</v>
      </c>
      <c r="B484" s="1391"/>
      <c r="C484" s="1391"/>
      <c r="D484" s="1391"/>
      <c r="E484" s="1391"/>
      <c r="F484" s="1391"/>
      <c r="G484" s="1391"/>
      <c r="H484" s="1391"/>
      <c r="I484" s="1391"/>
      <c r="J484" s="1391"/>
      <c r="K484" s="1391"/>
      <c r="L484" s="1391"/>
      <c r="M484" s="1391"/>
      <c r="N484" s="1391"/>
      <c r="O484" s="1391"/>
      <c r="BE484">
        <f>SUM(BE482:BE483)</f>
        <v>5144</v>
      </c>
    </row>
  </sheetData>
  <sheetProtection password="E71B" sheet="1" objects="1" scenarios="1"/>
  <sortState ref="A469:BE475">
    <sortCondition ref="C469"/>
  </sortState>
  <mergeCells count="50">
    <mergeCell ref="A24:B24"/>
    <mergeCell ref="A3:A4"/>
    <mergeCell ref="B3:B4"/>
    <mergeCell ref="D3:BE3"/>
    <mergeCell ref="C3:C4"/>
    <mergeCell ref="A10:B10"/>
    <mergeCell ref="A145:B145"/>
    <mergeCell ref="A220:B220"/>
    <mergeCell ref="A255:B255"/>
    <mergeCell ref="A256:B256"/>
    <mergeCell ref="A272:B272"/>
    <mergeCell ref="A266:B266"/>
    <mergeCell ref="A260:B260"/>
    <mergeCell ref="A258:B258"/>
    <mergeCell ref="A415:B415"/>
    <mergeCell ref="A417:B417"/>
    <mergeCell ref="A446:B446"/>
    <mergeCell ref="A373:B373"/>
    <mergeCell ref="A274:B274"/>
    <mergeCell ref="A275:B275"/>
    <mergeCell ref="A278:B278"/>
    <mergeCell ref="A280:B280"/>
    <mergeCell ref="A315:B315"/>
    <mergeCell ref="A333:B333"/>
    <mergeCell ref="A337:B337"/>
    <mergeCell ref="A338:B338"/>
    <mergeCell ref="A341:B341"/>
    <mergeCell ref="A343:B343"/>
    <mergeCell ref="A362:B362"/>
    <mergeCell ref="A384:B384"/>
    <mergeCell ref="A398:B398"/>
    <mergeCell ref="A408:B408"/>
    <mergeCell ref="A411:B411"/>
    <mergeCell ref="A412:B412"/>
    <mergeCell ref="A1:BE1"/>
    <mergeCell ref="A2:B2"/>
    <mergeCell ref="A484:O484"/>
    <mergeCell ref="A478:B478"/>
    <mergeCell ref="A480:B480"/>
    <mergeCell ref="A481:B481"/>
    <mergeCell ref="A482:B482"/>
    <mergeCell ref="A468:B468"/>
    <mergeCell ref="A469:B469"/>
    <mergeCell ref="A471:B471"/>
    <mergeCell ref="A473:B473"/>
    <mergeCell ref="A475:B475"/>
    <mergeCell ref="A461:B461"/>
    <mergeCell ref="A378:B378"/>
    <mergeCell ref="A379:B379"/>
    <mergeCell ref="A382:B382"/>
  </mergeCells>
  <pageMargins left="0.43307086614173229" right="0.11811023622047245" top="0.47244094488188981" bottom="0.31496062992125984" header="0.31496062992125984" footer="0.31496062992125984"/>
  <pageSetup paperSize="9" scale="41" orientation="landscape" horizontalDpi="0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14"/>
  <sheetViews>
    <sheetView zoomScaleNormal="100" workbookViewId="0">
      <pane ySplit="4" topLeftCell="A5" activePane="bottomLeft" state="frozen"/>
      <selection pane="bottomLeft" activeCell="L4" sqref="L4"/>
    </sheetView>
  </sheetViews>
  <sheetFormatPr defaultRowHeight="15"/>
  <cols>
    <col min="1" max="1" width="6.140625" style="22" customWidth="1"/>
    <col min="2" max="2" width="12" customWidth="1"/>
    <col min="3" max="3" width="49.42578125" style="889" customWidth="1"/>
    <col min="4" max="4" width="5.5703125" style="807" bestFit="1" customWidth="1"/>
    <col min="5" max="6" width="6.85546875" style="807" bestFit="1" customWidth="1"/>
    <col min="7" max="7" width="8.28515625" style="807" bestFit="1" customWidth="1"/>
  </cols>
  <sheetData>
    <row r="1" spans="1:7" s="2" customFormat="1" ht="21.75" customHeight="1">
      <c r="A1" s="1402" t="s">
        <v>1911</v>
      </c>
      <c r="B1" s="1402"/>
      <c r="C1" s="1402"/>
      <c r="D1" s="1402"/>
      <c r="E1" s="1402"/>
      <c r="F1" s="1402"/>
      <c r="G1" s="1402"/>
    </row>
    <row r="2" spans="1:7" s="2" customFormat="1" ht="15.75" thickBot="1">
      <c r="A2" s="1403"/>
      <c r="B2" s="1403"/>
      <c r="C2" s="1403"/>
      <c r="D2" s="1403"/>
      <c r="E2" s="1403"/>
      <c r="F2" s="1403"/>
      <c r="G2" s="1403"/>
    </row>
    <row r="3" spans="1:7">
      <c r="A3" s="1412" t="s">
        <v>682</v>
      </c>
      <c r="B3" s="1412" t="s">
        <v>452</v>
      </c>
      <c r="C3" s="1406" t="s">
        <v>573</v>
      </c>
      <c r="D3" s="1404" t="s">
        <v>614</v>
      </c>
      <c r="E3" s="1404"/>
      <c r="F3" s="1404"/>
      <c r="G3" s="1405"/>
    </row>
    <row r="4" spans="1:7" ht="77.25" thickBot="1">
      <c r="A4" s="1413"/>
      <c r="B4" s="1413"/>
      <c r="C4" s="1407"/>
      <c r="D4" s="885" t="s">
        <v>528</v>
      </c>
      <c r="E4" s="886" t="s">
        <v>615</v>
      </c>
      <c r="F4" s="886" t="s">
        <v>616</v>
      </c>
      <c r="G4" s="31" t="s">
        <v>473</v>
      </c>
    </row>
    <row r="5" spans="1:7" s="2" customFormat="1">
      <c r="A5" s="32">
        <v>1</v>
      </c>
      <c r="B5" s="28" t="s">
        <v>140</v>
      </c>
      <c r="C5" s="887" t="s">
        <v>141</v>
      </c>
      <c r="D5" s="45">
        <v>1</v>
      </c>
      <c r="E5" s="45"/>
      <c r="F5" s="45">
        <v>1</v>
      </c>
      <c r="G5" s="881">
        <v>2</v>
      </c>
    </row>
    <row r="6" spans="1:7" s="2" customFormat="1">
      <c r="A6" s="33">
        <v>2</v>
      </c>
      <c r="B6" s="3" t="s">
        <v>140</v>
      </c>
      <c r="C6" s="888" t="s">
        <v>142</v>
      </c>
      <c r="D6" s="20">
        <v>1</v>
      </c>
      <c r="E6" s="20"/>
      <c r="F6" s="20">
        <v>1</v>
      </c>
      <c r="G6" s="882">
        <v>2</v>
      </c>
    </row>
    <row r="7" spans="1:7" s="2" customFormat="1">
      <c r="A7" s="33">
        <v>3</v>
      </c>
      <c r="B7" s="3" t="s">
        <v>140</v>
      </c>
      <c r="C7" s="888" t="s">
        <v>143</v>
      </c>
      <c r="D7" s="20">
        <v>1</v>
      </c>
      <c r="E7" s="20"/>
      <c r="F7" s="20">
        <v>2</v>
      </c>
      <c r="G7" s="882">
        <v>3</v>
      </c>
    </row>
    <row r="8" spans="1:7" s="2" customFormat="1">
      <c r="A8" s="33">
        <v>4</v>
      </c>
      <c r="B8" s="3" t="s">
        <v>140</v>
      </c>
      <c r="C8" s="888" t="s">
        <v>144</v>
      </c>
      <c r="D8" s="20">
        <v>1</v>
      </c>
      <c r="E8" s="20"/>
      <c r="F8" s="20">
        <v>1</v>
      </c>
      <c r="G8" s="882">
        <v>2</v>
      </c>
    </row>
    <row r="9" spans="1:7" s="2" customFormat="1">
      <c r="A9" s="33">
        <v>5</v>
      </c>
      <c r="B9" s="3" t="s">
        <v>140</v>
      </c>
      <c r="C9" s="888" t="s">
        <v>145</v>
      </c>
      <c r="D9" s="20"/>
      <c r="E9" s="20"/>
      <c r="F9" s="20">
        <v>1</v>
      </c>
      <c r="G9" s="882">
        <v>1</v>
      </c>
    </row>
    <row r="10" spans="1:7" s="2" customFormat="1">
      <c r="A10" s="33">
        <v>6</v>
      </c>
      <c r="B10" s="3" t="s">
        <v>140</v>
      </c>
      <c r="C10" s="888" t="s">
        <v>146</v>
      </c>
      <c r="D10" s="20">
        <v>1</v>
      </c>
      <c r="E10" s="20"/>
      <c r="F10" s="20">
        <v>1</v>
      </c>
      <c r="G10" s="882">
        <v>2</v>
      </c>
    </row>
    <row r="11" spans="1:7" s="2" customFormat="1">
      <c r="A11" s="33">
        <v>7</v>
      </c>
      <c r="B11" s="3" t="s">
        <v>140</v>
      </c>
      <c r="C11" s="888" t="s">
        <v>147</v>
      </c>
      <c r="D11" s="20"/>
      <c r="E11" s="20"/>
      <c r="F11" s="20">
        <v>1</v>
      </c>
      <c r="G11" s="882">
        <v>1</v>
      </c>
    </row>
    <row r="12" spans="1:7" s="2" customFormat="1">
      <c r="A12" s="33">
        <v>8</v>
      </c>
      <c r="B12" s="3" t="s">
        <v>140</v>
      </c>
      <c r="C12" s="888" t="s">
        <v>148</v>
      </c>
      <c r="D12" s="20">
        <v>1</v>
      </c>
      <c r="E12" s="20"/>
      <c r="F12" s="20">
        <v>5</v>
      </c>
      <c r="G12" s="882">
        <v>6</v>
      </c>
    </row>
    <row r="13" spans="1:7" s="2" customFormat="1">
      <c r="A13" s="33">
        <v>9</v>
      </c>
      <c r="B13" s="3" t="s">
        <v>140</v>
      </c>
      <c r="C13" s="888" t="s">
        <v>149</v>
      </c>
      <c r="D13" s="20">
        <v>1</v>
      </c>
      <c r="E13" s="20">
        <v>1</v>
      </c>
      <c r="F13" s="20">
        <v>1</v>
      </c>
      <c r="G13" s="882">
        <v>3</v>
      </c>
    </row>
    <row r="14" spans="1:7" s="2" customFormat="1">
      <c r="A14" s="33">
        <v>10</v>
      </c>
      <c r="B14" s="3" t="s">
        <v>140</v>
      </c>
      <c r="C14" s="888" t="s">
        <v>150</v>
      </c>
      <c r="D14" s="20">
        <v>1</v>
      </c>
      <c r="E14" s="20"/>
      <c r="F14" s="20">
        <v>1</v>
      </c>
      <c r="G14" s="882">
        <v>2</v>
      </c>
    </row>
    <row r="15" spans="1:7" s="2" customFormat="1">
      <c r="A15" s="33">
        <v>11</v>
      </c>
      <c r="B15" s="3" t="s">
        <v>140</v>
      </c>
      <c r="C15" s="888" t="s">
        <v>151</v>
      </c>
      <c r="D15" s="20">
        <v>1</v>
      </c>
      <c r="E15" s="20"/>
      <c r="F15" s="20"/>
      <c r="G15" s="882">
        <v>1</v>
      </c>
    </row>
    <row r="16" spans="1:7" s="2" customFormat="1">
      <c r="A16" s="33">
        <v>12</v>
      </c>
      <c r="B16" s="3" t="s">
        <v>140</v>
      </c>
      <c r="C16" s="888" t="s">
        <v>152</v>
      </c>
      <c r="D16" s="20">
        <v>1</v>
      </c>
      <c r="E16" s="20">
        <v>1</v>
      </c>
      <c r="F16" s="20">
        <v>2</v>
      </c>
      <c r="G16" s="882">
        <v>4</v>
      </c>
    </row>
    <row r="17" spans="1:7" s="2" customFormat="1">
      <c r="A17" s="33">
        <v>13</v>
      </c>
      <c r="B17" s="3" t="s">
        <v>140</v>
      </c>
      <c r="C17" s="888" t="s">
        <v>154</v>
      </c>
      <c r="D17" s="20">
        <v>1</v>
      </c>
      <c r="E17" s="20"/>
      <c r="F17" s="20"/>
      <c r="G17" s="882">
        <v>1</v>
      </c>
    </row>
    <row r="18" spans="1:7" s="2" customFormat="1">
      <c r="A18" s="33">
        <v>14</v>
      </c>
      <c r="B18" s="3" t="s">
        <v>140</v>
      </c>
      <c r="C18" s="888" t="s">
        <v>155</v>
      </c>
      <c r="D18" s="20">
        <v>1</v>
      </c>
      <c r="E18" s="20"/>
      <c r="F18" s="20"/>
      <c r="G18" s="882">
        <v>1</v>
      </c>
    </row>
    <row r="19" spans="1:7" s="2" customFormat="1">
      <c r="A19" s="33">
        <v>15</v>
      </c>
      <c r="B19" s="3" t="s">
        <v>140</v>
      </c>
      <c r="C19" s="888" t="s">
        <v>156</v>
      </c>
      <c r="D19" s="20">
        <v>1</v>
      </c>
      <c r="E19" s="20"/>
      <c r="F19" s="20"/>
      <c r="G19" s="882">
        <v>1</v>
      </c>
    </row>
    <row r="20" spans="1:7" s="2" customFormat="1">
      <c r="A20" s="33">
        <v>16</v>
      </c>
      <c r="B20" s="3" t="s">
        <v>140</v>
      </c>
      <c r="C20" s="888" t="s">
        <v>157</v>
      </c>
      <c r="D20" s="20">
        <v>1</v>
      </c>
      <c r="E20" s="20"/>
      <c r="F20" s="20">
        <v>1</v>
      </c>
      <c r="G20" s="882">
        <v>2</v>
      </c>
    </row>
    <row r="21" spans="1:7" s="2" customFormat="1">
      <c r="A21" s="33">
        <v>17</v>
      </c>
      <c r="B21" s="3" t="s">
        <v>140</v>
      </c>
      <c r="C21" s="888" t="s">
        <v>158</v>
      </c>
      <c r="D21" s="20">
        <v>1</v>
      </c>
      <c r="E21" s="20"/>
      <c r="F21" s="20">
        <v>1</v>
      </c>
      <c r="G21" s="882">
        <v>2</v>
      </c>
    </row>
    <row r="22" spans="1:7" s="2" customFormat="1">
      <c r="A22" s="33">
        <v>18</v>
      </c>
      <c r="B22" s="3" t="s">
        <v>140</v>
      </c>
      <c r="C22" s="888" t="s">
        <v>159</v>
      </c>
      <c r="D22" s="20">
        <v>1</v>
      </c>
      <c r="E22" s="20"/>
      <c r="F22" s="20">
        <v>1</v>
      </c>
      <c r="G22" s="882">
        <v>2</v>
      </c>
    </row>
    <row r="23" spans="1:7" s="2" customFormat="1">
      <c r="A23" s="33">
        <v>19</v>
      </c>
      <c r="B23" s="3" t="s">
        <v>140</v>
      </c>
      <c r="C23" s="888" t="s">
        <v>160</v>
      </c>
      <c r="D23" s="20">
        <v>1</v>
      </c>
      <c r="E23" s="20"/>
      <c r="F23" s="20">
        <v>1</v>
      </c>
      <c r="G23" s="882">
        <v>2</v>
      </c>
    </row>
    <row r="24" spans="1:7" s="2" customFormat="1">
      <c r="A24" s="33">
        <v>20</v>
      </c>
      <c r="B24" s="3" t="s">
        <v>140</v>
      </c>
      <c r="C24" s="888" t="s">
        <v>161</v>
      </c>
      <c r="D24" s="20">
        <v>1</v>
      </c>
      <c r="E24" s="20">
        <v>1</v>
      </c>
      <c r="F24" s="20">
        <v>2</v>
      </c>
      <c r="G24" s="882">
        <v>4</v>
      </c>
    </row>
    <row r="25" spans="1:7" s="2" customFormat="1">
      <c r="A25" s="33">
        <v>21</v>
      </c>
      <c r="B25" s="3" t="s">
        <v>140</v>
      </c>
      <c r="C25" s="888" t="s">
        <v>162</v>
      </c>
      <c r="D25" s="20">
        <v>1</v>
      </c>
      <c r="E25" s="20"/>
      <c r="F25" s="20">
        <v>2</v>
      </c>
      <c r="G25" s="882">
        <v>3</v>
      </c>
    </row>
    <row r="26" spans="1:7" s="2" customFormat="1">
      <c r="A26" s="33">
        <v>22</v>
      </c>
      <c r="B26" s="3" t="s">
        <v>140</v>
      </c>
      <c r="C26" s="888" t="s">
        <v>163</v>
      </c>
      <c r="D26" s="20">
        <v>1</v>
      </c>
      <c r="E26" s="20"/>
      <c r="F26" s="20">
        <v>2</v>
      </c>
      <c r="G26" s="882">
        <v>3</v>
      </c>
    </row>
    <row r="27" spans="1:7" s="2" customFormat="1">
      <c r="A27" s="33">
        <v>23</v>
      </c>
      <c r="B27" s="3" t="s">
        <v>140</v>
      </c>
      <c r="C27" s="888" t="s">
        <v>164</v>
      </c>
      <c r="D27" s="20">
        <v>1</v>
      </c>
      <c r="E27" s="20">
        <v>1</v>
      </c>
      <c r="F27" s="20">
        <v>6</v>
      </c>
      <c r="G27" s="882">
        <v>8</v>
      </c>
    </row>
    <row r="28" spans="1:7" s="2" customFormat="1">
      <c r="A28" s="33">
        <v>24</v>
      </c>
      <c r="B28" s="3" t="s">
        <v>140</v>
      </c>
      <c r="C28" s="888" t="s">
        <v>710</v>
      </c>
      <c r="D28" s="20">
        <v>1</v>
      </c>
      <c r="E28" s="20"/>
      <c r="F28" s="20">
        <v>2</v>
      </c>
      <c r="G28" s="882">
        <v>3</v>
      </c>
    </row>
    <row r="29" spans="1:7" s="2" customFormat="1">
      <c r="A29" s="33">
        <v>25</v>
      </c>
      <c r="B29" s="3" t="s">
        <v>140</v>
      </c>
      <c r="C29" s="888" t="s">
        <v>169</v>
      </c>
      <c r="D29" s="20">
        <v>1</v>
      </c>
      <c r="E29" s="20"/>
      <c r="F29" s="20">
        <v>1</v>
      </c>
      <c r="G29" s="882">
        <v>2</v>
      </c>
    </row>
    <row r="30" spans="1:7" s="2" customFormat="1">
      <c r="A30" s="33">
        <v>26</v>
      </c>
      <c r="B30" s="3" t="s">
        <v>140</v>
      </c>
      <c r="C30" s="888" t="s">
        <v>171</v>
      </c>
      <c r="D30" s="20">
        <v>1</v>
      </c>
      <c r="E30" s="20"/>
      <c r="F30" s="20">
        <v>1</v>
      </c>
      <c r="G30" s="882">
        <v>2</v>
      </c>
    </row>
    <row r="31" spans="1:7" s="2" customFormat="1">
      <c r="A31" s="33">
        <v>27</v>
      </c>
      <c r="B31" s="3" t="s">
        <v>140</v>
      </c>
      <c r="C31" s="888" t="s">
        <v>172</v>
      </c>
      <c r="D31" s="20">
        <v>1</v>
      </c>
      <c r="E31" s="20">
        <v>1</v>
      </c>
      <c r="F31" s="20">
        <v>2</v>
      </c>
      <c r="G31" s="882">
        <v>4</v>
      </c>
    </row>
    <row r="32" spans="1:7" s="2" customFormat="1">
      <c r="A32" s="33">
        <v>28</v>
      </c>
      <c r="B32" s="3" t="s">
        <v>140</v>
      </c>
      <c r="C32" s="888" t="s">
        <v>173</v>
      </c>
      <c r="D32" s="20">
        <v>1</v>
      </c>
      <c r="E32" s="20"/>
      <c r="F32" s="20">
        <v>1</v>
      </c>
      <c r="G32" s="882">
        <v>2</v>
      </c>
    </row>
    <row r="33" spans="1:7" s="2" customFormat="1">
      <c r="A33" s="33">
        <v>29</v>
      </c>
      <c r="B33" s="3" t="s">
        <v>140</v>
      </c>
      <c r="C33" s="888" t="s">
        <v>174</v>
      </c>
      <c r="D33" s="20">
        <v>1</v>
      </c>
      <c r="E33" s="20"/>
      <c r="F33" s="20">
        <v>1</v>
      </c>
      <c r="G33" s="882">
        <v>2</v>
      </c>
    </row>
    <row r="34" spans="1:7" s="2" customFormat="1">
      <c r="A34" s="33">
        <v>30</v>
      </c>
      <c r="B34" s="3" t="s">
        <v>140</v>
      </c>
      <c r="C34" s="888" t="s">
        <v>175</v>
      </c>
      <c r="D34" s="20">
        <v>1</v>
      </c>
      <c r="E34" s="20"/>
      <c r="F34" s="20">
        <v>1</v>
      </c>
      <c r="G34" s="882">
        <v>2</v>
      </c>
    </row>
    <row r="35" spans="1:7" s="2" customFormat="1">
      <c r="A35" s="33">
        <v>31</v>
      </c>
      <c r="B35" s="3" t="s">
        <v>140</v>
      </c>
      <c r="C35" s="888" t="s">
        <v>176</v>
      </c>
      <c r="D35" s="20">
        <v>1</v>
      </c>
      <c r="E35" s="20"/>
      <c r="F35" s="20">
        <v>1</v>
      </c>
      <c r="G35" s="882">
        <v>2</v>
      </c>
    </row>
    <row r="36" spans="1:7" s="2" customFormat="1">
      <c r="A36" s="33">
        <v>32</v>
      </c>
      <c r="B36" s="3" t="s">
        <v>140</v>
      </c>
      <c r="C36" s="888" t="s">
        <v>177</v>
      </c>
      <c r="D36" s="20">
        <v>1</v>
      </c>
      <c r="E36" s="20"/>
      <c r="F36" s="20"/>
      <c r="G36" s="882">
        <v>1</v>
      </c>
    </row>
    <row r="37" spans="1:7" s="2" customFormat="1">
      <c r="A37" s="33">
        <v>33</v>
      </c>
      <c r="B37" s="3" t="s">
        <v>140</v>
      </c>
      <c r="C37" s="888" t="s">
        <v>178</v>
      </c>
      <c r="D37" s="20">
        <v>1</v>
      </c>
      <c r="E37" s="20"/>
      <c r="F37" s="20">
        <v>1</v>
      </c>
      <c r="G37" s="882">
        <v>2</v>
      </c>
    </row>
    <row r="38" spans="1:7" s="2" customFormat="1">
      <c r="A38" s="33">
        <v>34</v>
      </c>
      <c r="B38" s="3" t="s">
        <v>140</v>
      </c>
      <c r="C38" s="888" t="s">
        <v>179</v>
      </c>
      <c r="D38" s="20">
        <v>1</v>
      </c>
      <c r="E38" s="20"/>
      <c r="F38" s="20">
        <v>1</v>
      </c>
      <c r="G38" s="882">
        <v>2</v>
      </c>
    </row>
    <row r="39" spans="1:7" s="2" customFormat="1">
      <c r="A39" s="33">
        <v>35</v>
      </c>
      <c r="B39" s="3" t="s">
        <v>140</v>
      </c>
      <c r="C39" s="888" t="s">
        <v>181</v>
      </c>
      <c r="D39" s="20">
        <v>1</v>
      </c>
      <c r="E39" s="20"/>
      <c r="F39" s="20"/>
      <c r="G39" s="882">
        <v>1</v>
      </c>
    </row>
    <row r="40" spans="1:7" s="2" customFormat="1">
      <c r="A40" s="33">
        <v>36</v>
      </c>
      <c r="B40" s="3" t="s">
        <v>140</v>
      </c>
      <c r="C40" s="888" t="s">
        <v>182</v>
      </c>
      <c r="D40" s="20">
        <v>1</v>
      </c>
      <c r="E40" s="20">
        <v>1</v>
      </c>
      <c r="F40" s="20">
        <v>3</v>
      </c>
      <c r="G40" s="882">
        <v>5</v>
      </c>
    </row>
    <row r="41" spans="1:7" s="2" customFormat="1">
      <c r="A41" s="33">
        <v>37</v>
      </c>
      <c r="B41" s="3" t="s">
        <v>140</v>
      </c>
      <c r="C41" s="888" t="s">
        <v>87</v>
      </c>
      <c r="D41" s="20">
        <v>1</v>
      </c>
      <c r="E41" s="20"/>
      <c r="F41" s="20">
        <v>2</v>
      </c>
      <c r="G41" s="882">
        <v>3</v>
      </c>
    </row>
    <row r="42" spans="1:7" s="2" customFormat="1">
      <c r="A42" s="33">
        <v>38</v>
      </c>
      <c r="B42" s="3" t="s">
        <v>140</v>
      </c>
      <c r="C42" s="888" t="s">
        <v>183</v>
      </c>
      <c r="D42" s="20">
        <v>1</v>
      </c>
      <c r="E42" s="20"/>
      <c r="F42" s="20">
        <v>1</v>
      </c>
      <c r="G42" s="882">
        <v>2</v>
      </c>
    </row>
    <row r="43" spans="1:7" s="2" customFormat="1">
      <c r="A43" s="33">
        <v>39</v>
      </c>
      <c r="B43" s="3" t="s">
        <v>140</v>
      </c>
      <c r="C43" s="888" t="s">
        <v>185</v>
      </c>
      <c r="D43" s="20">
        <v>1</v>
      </c>
      <c r="E43" s="20"/>
      <c r="F43" s="20">
        <v>1</v>
      </c>
      <c r="G43" s="882">
        <v>2</v>
      </c>
    </row>
    <row r="44" spans="1:7" s="2" customFormat="1">
      <c r="A44" s="33">
        <v>40</v>
      </c>
      <c r="B44" s="3" t="s">
        <v>140</v>
      </c>
      <c r="C44" s="888" t="s">
        <v>186</v>
      </c>
      <c r="D44" s="20">
        <v>1</v>
      </c>
      <c r="E44" s="20"/>
      <c r="F44" s="20">
        <v>1</v>
      </c>
      <c r="G44" s="882">
        <v>2</v>
      </c>
    </row>
    <row r="45" spans="1:7" s="2" customFormat="1">
      <c r="A45" s="33">
        <v>41</v>
      </c>
      <c r="B45" s="3" t="s">
        <v>140</v>
      </c>
      <c r="C45" s="888" t="s">
        <v>192</v>
      </c>
      <c r="D45" s="20">
        <v>1</v>
      </c>
      <c r="E45" s="20"/>
      <c r="F45" s="20">
        <v>2</v>
      </c>
      <c r="G45" s="882">
        <v>3</v>
      </c>
    </row>
    <row r="46" spans="1:7" s="2" customFormat="1">
      <c r="A46" s="33">
        <v>42</v>
      </c>
      <c r="B46" s="3" t="s">
        <v>140</v>
      </c>
      <c r="C46" s="888" t="s">
        <v>36</v>
      </c>
      <c r="D46" s="20">
        <v>1</v>
      </c>
      <c r="E46" s="20"/>
      <c r="F46" s="20">
        <v>1</v>
      </c>
      <c r="G46" s="882">
        <v>2</v>
      </c>
    </row>
    <row r="47" spans="1:7" s="2" customFormat="1">
      <c r="A47" s="33">
        <v>43</v>
      </c>
      <c r="B47" s="3" t="s">
        <v>140</v>
      </c>
      <c r="C47" s="888" t="s">
        <v>194</v>
      </c>
      <c r="D47" s="20">
        <v>1</v>
      </c>
      <c r="E47" s="20"/>
      <c r="F47" s="20"/>
      <c r="G47" s="882">
        <v>1</v>
      </c>
    </row>
    <row r="48" spans="1:7" s="2" customFormat="1">
      <c r="A48" s="33">
        <v>44</v>
      </c>
      <c r="B48" s="3" t="s">
        <v>140</v>
      </c>
      <c r="C48" s="888" t="s">
        <v>195</v>
      </c>
      <c r="D48" s="20">
        <v>1</v>
      </c>
      <c r="E48" s="20"/>
      <c r="F48" s="20"/>
      <c r="G48" s="882">
        <v>1</v>
      </c>
    </row>
    <row r="49" spans="1:7" s="2" customFormat="1">
      <c r="A49" s="33">
        <v>45</v>
      </c>
      <c r="B49" s="3" t="s">
        <v>140</v>
      </c>
      <c r="C49" s="888" t="s">
        <v>196</v>
      </c>
      <c r="D49" s="20">
        <v>1</v>
      </c>
      <c r="E49" s="20"/>
      <c r="F49" s="20"/>
      <c r="G49" s="882">
        <v>1</v>
      </c>
    </row>
    <row r="50" spans="1:7" s="2" customFormat="1">
      <c r="A50" s="33">
        <v>46</v>
      </c>
      <c r="B50" s="3" t="s">
        <v>140</v>
      </c>
      <c r="C50" s="888" t="s">
        <v>197</v>
      </c>
      <c r="D50" s="20">
        <v>1</v>
      </c>
      <c r="E50" s="20"/>
      <c r="F50" s="20">
        <v>1</v>
      </c>
      <c r="G50" s="882">
        <v>2</v>
      </c>
    </row>
    <row r="51" spans="1:7" s="2" customFormat="1">
      <c r="A51" s="33">
        <v>47</v>
      </c>
      <c r="B51" s="3" t="s">
        <v>140</v>
      </c>
      <c r="C51" s="888" t="s">
        <v>198</v>
      </c>
      <c r="D51" s="20">
        <v>1</v>
      </c>
      <c r="E51" s="20"/>
      <c r="F51" s="20">
        <v>1</v>
      </c>
      <c r="G51" s="882">
        <v>2</v>
      </c>
    </row>
    <row r="52" spans="1:7" s="2" customFormat="1">
      <c r="A52" s="33">
        <v>48</v>
      </c>
      <c r="B52" s="3" t="s">
        <v>140</v>
      </c>
      <c r="C52" s="888" t="s">
        <v>202</v>
      </c>
      <c r="D52" s="20">
        <v>1</v>
      </c>
      <c r="E52" s="20"/>
      <c r="F52" s="20">
        <v>1</v>
      </c>
      <c r="G52" s="882">
        <v>2</v>
      </c>
    </row>
    <row r="53" spans="1:7" s="2" customFormat="1">
      <c r="A53" s="33">
        <v>49</v>
      </c>
      <c r="B53" s="3" t="s">
        <v>140</v>
      </c>
      <c r="C53" s="888" t="s">
        <v>203</v>
      </c>
      <c r="D53" s="20">
        <v>1</v>
      </c>
      <c r="E53" s="20"/>
      <c r="F53" s="20">
        <v>1</v>
      </c>
      <c r="G53" s="882">
        <v>2</v>
      </c>
    </row>
    <row r="54" spans="1:7" s="2" customFormat="1">
      <c r="A54" s="33">
        <v>50</v>
      </c>
      <c r="B54" s="3" t="s">
        <v>140</v>
      </c>
      <c r="C54" s="888" t="s">
        <v>205</v>
      </c>
      <c r="D54" s="20">
        <v>1</v>
      </c>
      <c r="E54" s="20"/>
      <c r="F54" s="20">
        <v>3</v>
      </c>
      <c r="G54" s="882">
        <v>4</v>
      </c>
    </row>
    <row r="55" spans="1:7" s="2" customFormat="1">
      <c r="A55" s="33">
        <v>51</v>
      </c>
      <c r="B55" s="3" t="s">
        <v>140</v>
      </c>
      <c r="C55" s="888" t="s">
        <v>206</v>
      </c>
      <c r="D55" s="20">
        <v>1</v>
      </c>
      <c r="E55" s="20"/>
      <c r="F55" s="20">
        <v>3</v>
      </c>
      <c r="G55" s="882">
        <v>4</v>
      </c>
    </row>
    <row r="56" spans="1:7" s="2" customFormat="1">
      <c r="A56" s="33">
        <v>52</v>
      </c>
      <c r="B56" s="3" t="s">
        <v>140</v>
      </c>
      <c r="C56" s="888" t="s">
        <v>207</v>
      </c>
      <c r="D56" s="20">
        <v>1</v>
      </c>
      <c r="E56" s="20"/>
      <c r="F56" s="20">
        <v>3</v>
      </c>
      <c r="G56" s="882">
        <v>4</v>
      </c>
    </row>
    <row r="57" spans="1:7" s="2" customFormat="1">
      <c r="A57" s="33">
        <v>53</v>
      </c>
      <c r="B57" s="3" t="s">
        <v>140</v>
      </c>
      <c r="C57" s="888" t="s">
        <v>457</v>
      </c>
      <c r="D57" s="20">
        <v>1</v>
      </c>
      <c r="E57" s="20"/>
      <c r="F57" s="20">
        <v>1</v>
      </c>
      <c r="G57" s="882">
        <v>2</v>
      </c>
    </row>
    <row r="58" spans="1:7" s="2" customFormat="1">
      <c r="A58" s="33">
        <v>54</v>
      </c>
      <c r="B58" s="3" t="s">
        <v>140</v>
      </c>
      <c r="C58" s="888" t="s">
        <v>208</v>
      </c>
      <c r="D58" s="20">
        <v>1</v>
      </c>
      <c r="E58" s="20"/>
      <c r="F58" s="20">
        <v>1</v>
      </c>
      <c r="G58" s="882">
        <v>2</v>
      </c>
    </row>
    <row r="59" spans="1:7" s="2" customFormat="1">
      <c r="A59" s="33">
        <v>55</v>
      </c>
      <c r="B59" s="3" t="s">
        <v>140</v>
      </c>
      <c r="C59" s="888" t="s">
        <v>210</v>
      </c>
      <c r="D59" s="20">
        <v>1</v>
      </c>
      <c r="E59" s="20"/>
      <c r="F59" s="20">
        <v>1</v>
      </c>
      <c r="G59" s="882">
        <v>2</v>
      </c>
    </row>
    <row r="60" spans="1:7" s="2" customFormat="1">
      <c r="A60" s="33">
        <v>56</v>
      </c>
      <c r="B60" s="3" t="s">
        <v>140</v>
      </c>
      <c r="C60" s="888" t="s">
        <v>211</v>
      </c>
      <c r="D60" s="20"/>
      <c r="E60" s="20"/>
      <c r="F60" s="20">
        <v>1</v>
      </c>
      <c r="G60" s="882">
        <v>1</v>
      </c>
    </row>
    <row r="61" spans="1:7" s="2" customFormat="1">
      <c r="A61" s="33">
        <v>57</v>
      </c>
      <c r="B61" s="3" t="s">
        <v>140</v>
      </c>
      <c r="C61" s="888" t="s">
        <v>212</v>
      </c>
      <c r="D61" s="20"/>
      <c r="E61" s="20"/>
      <c r="F61" s="20">
        <v>2</v>
      </c>
      <c r="G61" s="882">
        <v>2</v>
      </c>
    </row>
    <row r="62" spans="1:7" s="2" customFormat="1">
      <c r="A62" s="33">
        <v>58</v>
      </c>
      <c r="B62" s="3" t="s">
        <v>140</v>
      </c>
      <c r="C62" s="888" t="s">
        <v>213</v>
      </c>
      <c r="D62" s="20">
        <v>1</v>
      </c>
      <c r="E62" s="20"/>
      <c r="F62" s="20">
        <v>1</v>
      </c>
      <c r="G62" s="882">
        <v>2</v>
      </c>
    </row>
    <row r="63" spans="1:7" s="2" customFormat="1">
      <c r="A63" s="33">
        <v>59</v>
      </c>
      <c r="B63" s="3" t="s">
        <v>140</v>
      </c>
      <c r="C63" s="888" t="s">
        <v>214</v>
      </c>
      <c r="D63" s="20">
        <v>1</v>
      </c>
      <c r="E63" s="20"/>
      <c r="F63" s="20">
        <v>1</v>
      </c>
      <c r="G63" s="882">
        <v>2</v>
      </c>
    </row>
    <row r="64" spans="1:7" s="2" customFormat="1">
      <c r="A64" s="33">
        <v>60</v>
      </c>
      <c r="B64" s="3" t="s">
        <v>140</v>
      </c>
      <c r="C64" s="888" t="s">
        <v>215</v>
      </c>
      <c r="D64" s="20">
        <v>1</v>
      </c>
      <c r="E64" s="20"/>
      <c r="F64" s="20"/>
      <c r="G64" s="882">
        <v>1</v>
      </c>
    </row>
    <row r="65" spans="1:7" s="2" customFormat="1">
      <c r="A65" s="33">
        <v>61</v>
      </c>
      <c r="B65" s="3" t="s">
        <v>140</v>
      </c>
      <c r="C65" s="888" t="s">
        <v>217</v>
      </c>
      <c r="D65" s="20">
        <v>1</v>
      </c>
      <c r="E65" s="20"/>
      <c r="F65" s="20">
        <v>1</v>
      </c>
      <c r="G65" s="882">
        <v>2</v>
      </c>
    </row>
    <row r="66" spans="1:7" s="2" customFormat="1">
      <c r="A66" s="33">
        <v>62</v>
      </c>
      <c r="B66" s="3" t="s">
        <v>140</v>
      </c>
      <c r="C66" s="888" t="s">
        <v>218</v>
      </c>
      <c r="D66" s="20">
        <v>1</v>
      </c>
      <c r="E66" s="20"/>
      <c r="F66" s="20">
        <v>1</v>
      </c>
      <c r="G66" s="882">
        <v>2</v>
      </c>
    </row>
    <row r="67" spans="1:7" s="2" customFormat="1">
      <c r="A67" s="33">
        <v>63</v>
      </c>
      <c r="B67" s="3" t="s">
        <v>140</v>
      </c>
      <c r="C67" s="888" t="s">
        <v>219</v>
      </c>
      <c r="D67" s="20">
        <v>1</v>
      </c>
      <c r="E67" s="20"/>
      <c r="F67" s="20">
        <v>1</v>
      </c>
      <c r="G67" s="882">
        <v>2</v>
      </c>
    </row>
    <row r="68" spans="1:7" s="2" customFormat="1">
      <c r="A68" s="33">
        <v>64</v>
      </c>
      <c r="B68" s="3" t="s">
        <v>140</v>
      </c>
      <c r="C68" s="888" t="s">
        <v>220</v>
      </c>
      <c r="D68" s="20">
        <v>1</v>
      </c>
      <c r="E68" s="20"/>
      <c r="F68" s="20">
        <v>1</v>
      </c>
      <c r="G68" s="882">
        <v>2</v>
      </c>
    </row>
    <row r="69" spans="1:7" s="2" customFormat="1">
      <c r="A69" s="33">
        <v>65</v>
      </c>
      <c r="B69" s="3" t="s">
        <v>140</v>
      </c>
      <c r="C69" s="888" t="s">
        <v>483</v>
      </c>
      <c r="D69" s="20">
        <v>1</v>
      </c>
      <c r="E69" s="20"/>
      <c r="F69" s="20">
        <v>1</v>
      </c>
      <c r="G69" s="882">
        <v>2</v>
      </c>
    </row>
    <row r="70" spans="1:7" s="2" customFormat="1">
      <c r="A70" s="33">
        <v>66</v>
      </c>
      <c r="B70" s="3" t="s">
        <v>140</v>
      </c>
      <c r="C70" s="888" t="s">
        <v>221</v>
      </c>
      <c r="D70" s="20">
        <v>1</v>
      </c>
      <c r="E70" s="20"/>
      <c r="F70" s="20">
        <v>1</v>
      </c>
      <c r="G70" s="882">
        <v>2</v>
      </c>
    </row>
    <row r="71" spans="1:7" s="2" customFormat="1">
      <c r="A71" s="33">
        <v>67</v>
      </c>
      <c r="B71" s="3" t="s">
        <v>140</v>
      </c>
      <c r="C71" s="888" t="s">
        <v>222</v>
      </c>
      <c r="D71" s="20"/>
      <c r="E71" s="20"/>
      <c r="F71" s="20">
        <v>1</v>
      </c>
      <c r="G71" s="882">
        <v>1</v>
      </c>
    </row>
    <row r="72" spans="1:7" s="2" customFormat="1">
      <c r="A72" s="33">
        <v>68</v>
      </c>
      <c r="B72" s="3" t="s">
        <v>140</v>
      </c>
      <c r="C72" s="888" t="s">
        <v>223</v>
      </c>
      <c r="D72" s="20">
        <v>1</v>
      </c>
      <c r="E72" s="20"/>
      <c r="F72" s="20">
        <v>1</v>
      </c>
      <c r="G72" s="882">
        <v>2</v>
      </c>
    </row>
    <row r="73" spans="1:7" s="2" customFormat="1">
      <c r="A73" s="33">
        <v>69</v>
      </c>
      <c r="B73" s="3" t="s">
        <v>140</v>
      </c>
      <c r="C73" s="888" t="s">
        <v>224</v>
      </c>
      <c r="D73" s="20">
        <v>1</v>
      </c>
      <c r="E73" s="20"/>
      <c r="F73" s="20">
        <v>1</v>
      </c>
      <c r="G73" s="882">
        <v>2</v>
      </c>
    </row>
    <row r="74" spans="1:7" s="2" customFormat="1">
      <c r="A74" s="33">
        <v>70</v>
      </c>
      <c r="B74" s="3" t="s">
        <v>140</v>
      </c>
      <c r="C74" s="888" t="s">
        <v>225</v>
      </c>
      <c r="D74" s="20"/>
      <c r="E74" s="20"/>
      <c r="F74" s="20">
        <v>1</v>
      </c>
      <c r="G74" s="882">
        <v>1</v>
      </c>
    </row>
    <row r="75" spans="1:7" s="2" customFormat="1">
      <c r="A75" s="33">
        <v>71</v>
      </c>
      <c r="B75" s="3" t="s">
        <v>140</v>
      </c>
      <c r="C75" s="888" t="s">
        <v>226</v>
      </c>
      <c r="D75" s="20">
        <v>1</v>
      </c>
      <c r="E75" s="20"/>
      <c r="F75" s="20">
        <v>1</v>
      </c>
      <c r="G75" s="882">
        <v>2</v>
      </c>
    </row>
    <row r="76" spans="1:7" s="2" customFormat="1">
      <c r="A76" s="33">
        <v>72</v>
      </c>
      <c r="B76" s="3" t="s">
        <v>140</v>
      </c>
      <c r="C76" s="888" t="s">
        <v>227</v>
      </c>
      <c r="D76" s="20">
        <v>1</v>
      </c>
      <c r="E76" s="20"/>
      <c r="F76" s="20">
        <v>1</v>
      </c>
      <c r="G76" s="882">
        <v>2</v>
      </c>
    </row>
    <row r="77" spans="1:7" s="2" customFormat="1">
      <c r="A77" s="33">
        <v>73</v>
      </c>
      <c r="B77" s="3" t="s">
        <v>140</v>
      </c>
      <c r="C77" s="888" t="s">
        <v>458</v>
      </c>
      <c r="D77" s="20">
        <v>1</v>
      </c>
      <c r="E77" s="20"/>
      <c r="F77" s="20"/>
      <c r="G77" s="882">
        <v>1</v>
      </c>
    </row>
    <row r="78" spans="1:7" s="2" customFormat="1">
      <c r="A78" s="33">
        <v>74</v>
      </c>
      <c r="B78" s="3" t="s">
        <v>140</v>
      </c>
      <c r="C78" s="888" t="s">
        <v>228</v>
      </c>
      <c r="D78" s="20">
        <v>1</v>
      </c>
      <c r="E78" s="20"/>
      <c r="F78" s="20">
        <v>1</v>
      </c>
      <c r="G78" s="882">
        <v>2</v>
      </c>
    </row>
    <row r="79" spans="1:7" s="2" customFormat="1">
      <c r="A79" s="33">
        <v>75</v>
      </c>
      <c r="B79" s="3" t="s">
        <v>140</v>
      </c>
      <c r="C79" s="888" t="s">
        <v>229</v>
      </c>
      <c r="D79" s="20"/>
      <c r="E79" s="20"/>
      <c r="F79" s="20">
        <v>1</v>
      </c>
      <c r="G79" s="882">
        <v>1</v>
      </c>
    </row>
    <row r="80" spans="1:7" s="2" customFormat="1">
      <c r="A80" s="33">
        <v>76</v>
      </c>
      <c r="B80" s="3" t="s">
        <v>140</v>
      </c>
      <c r="C80" s="888" t="s">
        <v>460</v>
      </c>
      <c r="D80" s="20">
        <v>1</v>
      </c>
      <c r="E80" s="20"/>
      <c r="F80" s="20">
        <v>1</v>
      </c>
      <c r="G80" s="882">
        <v>2</v>
      </c>
    </row>
    <row r="81" spans="1:7" s="2" customFormat="1">
      <c r="A81" s="33">
        <v>77</v>
      </c>
      <c r="B81" s="3" t="s">
        <v>140</v>
      </c>
      <c r="C81" s="888" t="s">
        <v>479</v>
      </c>
      <c r="D81" s="20">
        <v>1</v>
      </c>
      <c r="E81" s="20"/>
      <c r="F81" s="20">
        <v>3</v>
      </c>
      <c r="G81" s="882">
        <v>4</v>
      </c>
    </row>
    <row r="82" spans="1:7" s="2" customFormat="1">
      <c r="A82" s="33">
        <v>78</v>
      </c>
      <c r="B82" s="3" t="s">
        <v>140</v>
      </c>
      <c r="C82" s="888" t="s">
        <v>230</v>
      </c>
      <c r="D82" s="20">
        <v>1</v>
      </c>
      <c r="E82" s="20"/>
      <c r="F82" s="20"/>
      <c r="G82" s="882">
        <v>1</v>
      </c>
    </row>
    <row r="83" spans="1:7" s="2" customFormat="1">
      <c r="A83" s="33">
        <v>79</v>
      </c>
      <c r="B83" s="3" t="s">
        <v>140</v>
      </c>
      <c r="C83" s="888" t="s">
        <v>231</v>
      </c>
      <c r="D83" s="20">
        <v>1</v>
      </c>
      <c r="E83" s="20"/>
      <c r="F83" s="20">
        <v>1</v>
      </c>
      <c r="G83" s="882">
        <v>2</v>
      </c>
    </row>
    <row r="84" spans="1:7" s="2" customFormat="1">
      <c r="A84" s="33">
        <v>80</v>
      </c>
      <c r="B84" s="3" t="s">
        <v>140</v>
      </c>
      <c r="C84" s="888" t="s">
        <v>232</v>
      </c>
      <c r="D84" s="20">
        <v>1</v>
      </c>
      <c r="E84" s="20"/>
      <c r="F84" s="20"/>
      <c r="G84" s="882">
        <v>1</v>
      </c>
    </row>
    <row r="85" spans="1:7" s="2" customFormat="1">
      <c r="A85" s="33">
        <v>81</v>
      </c>
      <c r="B85" s="3" t="s">
        <v>140</v>
      </c>
      <c r="C85" s="888" t="s">
        <v>233</v>
      </c>
      <c r="D85" s="20">
        <v>1</v>
      </c>
      <c r="E85" s="20"/>
      <c r="F85" s="20">
        <v>1</v>
      </c>
      <c r="G85" s="882">
        <v>2</v>
      </c>
    </row>
    <row r="86" spans="1:7" s="2" customFormat="1">
      <c r="A86" s="33">
        <v>82</v>
      </c>
      <c r="B86" s="3" t="s">
        <v>140</v>
      </c>
      <c r="C86" s="888" t="s">
        <v>235</v>
      </c>
      <c r="D86" s="20">
        <v>1</v>
      </c>
      <c r="E86" s="20"/>
      <c r="F86" s="20"/>
      <c r="G86" s="882">
        <v>1</v>
      </c>
    </row>
    <row r="87" spans="1:7" s="2" customFormat="1">
      <c r="A87" s="33">
        <v>83</v>
      </c>
      <c r="B87" s="3" t="s">
        <v>140</v>
      </c>
      <c r="C87" s="888" t="s">
        <v>461</v>
      </c>
      <c r="D87" s="20">
        <v>1</v>
      </c>
      <c r="E87" s="20"/>
      <c r="F87" s="20"/>
      <c r="G87" s="882">
        <v>1</v>
      </c>
    </row>
    <row r="88" spans="1:7" s="2" customFormat="1">
      <c r="A88" s="33">
        <v>84</v>
      </c>
      <c r="B88" s="3" t="s">
        <v>140</v>
      </c>
      <c r="C88" s="888" t="s">
        <v>236</v>
      </c>
      <c r="D88" s="20">
        <v>1</v>
      </c>
      <c r="E88" s="20"/>
      <c r="F88" s="20">
        <v>2</v>
      </c>
      <c r="G88" s="882">
        <v>3</v>
      </c>
    </row>
    <row r="89" spans="1:7" s="2" customFormat="1">
      <c r="A89" s="33">
        <v>85</v>
      </c>
      <c r="B89" s="3" t="s">
        <v>140</v>
      </c>
      <c r="C89" s="888" t="s">
        <v>237</v>
      </c>
      <c r="D89" s="20">
        <v>1</v>
      </c>
      <c r="E89" s="20"/>
      <c r="F89" s="20">
        <v>1</v>
      </c>
      <c r="G89" s="882">
        <v>2</v>
      </c>
    </row>
    <row r="90" spans="1:7" s="2" customFormat="1">
      <c r="A90" s="33">
        <v>86</v>
      </c>
      <c r="B90" s="3" t="s">
        <v>140</v>
      </c>
      <c r="C90" s="888" t="s">
        <v>238</v>
      </c>
      <c r="D90" s="20">
        <v>1</v>
      </c>
      <c r="E90" s="20"/>
      <c r="F90" s="20">
        <v>1</v>
      </c>
      <c r="G90" s="882">
        <v>2</v>
      </c>
    </row>
    <row r="91" spans="1:7" s="2" customFormat="1">
      <c r="A91" s="33">
        <v>87</v>
      </c>
      <c r="B91" s="3" t="s">
        <v>140</v>
      </c>
      <c r="C91" s="888" t="s">
        <v>239</v>
      </c>
      <c r="D91" s="20">
        <v>1</v>
      </c>
      <c r="E91" s="20"/>
      <c r="F91" s="20">
        <v>1</v>
      </c>
      <c r="G91" s="882">
        <v>2</v>
      </c>
    </row>
    <row r="92" spans="1:7" s="2" customFormat="1">
      <c r="A92" s="33">
        <v>88</v>
      </c>
      <c r="B92" s="3" t="s">
        <v>140</v>
      </c>
      <c r="C92" s="888" t="s">
        <v>482</v>
      </c>
      <c r="D92" s="20">
        <v>1</v>
      </c>
      <c r="E92" s="20">
        <v>1</v>
      </c>
      <c r="F92" s="20">
        <v>3</v>
      </c>
      <c r="G92" s="882">
        <v>5</v>
      </c>
    </row>
    <row r="93" spans="1:7" s="2" customFormat="1" ht="16.5" customHeight="1">
      <c r="A93" s="33">
        <v>89</v>
      </c>
      <c r="B93" s="3" t="s">
        <v>140</v>
      </c>
      <c r="C93" s="888" t="s">
        <v>1877</v>
      </c>
      <c r="D93" s="20">
        <v>1</v>
      </c>
      <c r="E93" s="20"/>
      <c r="F93" s="20">
        <v>2</v>
      </c>
      <c r="G93" s="882">
        <v>3</v>
      </c>
    </row>
    <row r="94" spans="1:7" s="2" customFormat="1">
      <c r="A94" s="33">
        <v>90</v>
      </c>
      <c r="B94" s="3" t="s">
        <v>140</v>
      </c>
      <c r="C94" s="888" t="s">
        <v>242</v>
      </c>
      <c r="D94" s="20">
        <v>1</v>
      </c>
      <c r="E94" s="20"/>
      <c r="F94" s="20"/>
      <c r="G94" s="882">
        <v>1</v>
      </c>
    </row>
    <row r="95" spans="1:7" s="2" customFormat="1">
      <c r="A95" s="33">
        <v>91</v>
      </c>
      <c r="B95" s="3" t="s">
        <v>140</v>
      </c>
      <c r="C95" s="888" t="s">
        <v>243</v>
      </c>
      <c r="D95" s="20">
        <v>1</v>
      </c>
      <c r="E95" s="20"/>
      <c r="F95" s="20">
        <v>1</v>
      </c>
      <c r="G95" s="882">
        <v>2</v>
      </c>
    </row>
    <row r="96" spans="1:7" s="2" customFormat="1">
      <c r="A96" s="33">
        <v>92</v>
      </c>
      <c r="B96" s="3" t="s">
        <v>140</v>
      </c>
      <c r="C96" s="888" t="s">
        <v>462</v>
      </c>
      <c r="D96" s="20">
        <v>1</v>
      </c>
      <c r="E96" s="20"/>
      <c r="F96" s="20"/>
      <c r="G96" s="882">
        <v>1</v>
      </c>
    </row>
    <row r="97" spans="1:7" s="2" customFormat="1">
      <c r="A97" s="33">
        <v>93</v>
      </c>
      <c r="B97" s="3" t="s">
        <v>140</v>
      </c>
      <c r="C97" s="888" t="s">
        <v>244</v>
      </c>
      <c r="D97" s="20">
        <v>1</v>
      </c>
      <c r="E97" s="20"/>
      <c r="F97" s="20">
        <v>1</v>
      </c>
      <c r="G97" s="882">
        <v>2</v>
      </c>
    </row>
    <row r="98" spans="1:7" s="2" customFormat="1">
      <c r="A98" s="33">
        <v>94</v>
      </c>
      <c r="B98" s="3" t="s">
        <v>140</v>
      </c>
      <c r="C98" s="888" t="s">
        <v>246</v>
      </c>
      <c r="D98" s="20">
        <v>1</v>
      </c>
      <c r="E98" s="20"/>
      <c r="F98" s="20"/>
      <c r="G98" s="882">
        <v>1</v>
      </c>
    </row>
    <row r="99" spans="1:7" s="2" customFormat="1">
      <c r="A99" s="33">
        <v>95</v>
      </c>
      <c r="B99" s="3" t="s">
        <v>140</v>
      </c>
      <c r="C99" s="888" t="s">
        <v>247</v>
      </c>
      <c r="D99" s="20">
        <v>1</v>
      </c>
      <c r="E99" s="20"/>
      <c r="F99" s="20"/>
      <c r="G99" s="882">
        <v>1</v>
      </c>
    </row>
    <row r="100" spans="1:7" s="2" customFormat="1">
      <c r="A100" s="33">
        <v>96</v>
      </c>
      <c r="B100" s="3" t="s">
        <v>140</v>
      </c>
      <c r="C100" s="888" t="s">
        <v>463</v>
      </c>
      <c r="D100" s="20">
        <v>1</v>
      </c>
      <c r="E100" s="20"/>
      <c r="F100" s="20"/>
      <c r="G100" s="882">
        <v>1</v>
      </c>
    </row>
    <row r="101" spans="1:7" s="2" customFormat="1">
      <c r="A101" s="33">
        <v>97</v>
      </c>
      <c r="B101" s="3" t="s">
        <v>140</v>
      </c>
      <c r="C101" s="888" t="s">
        <v>250</v>
      </c>
      <c r="D101" s="20">
        <v>1</v>
      </c>
      <c r="E101" s="20"/>
      <c r="F101" s="20">
        <v>1</v>
      </c>
      <c r="G101" s="882">
        <v>2</v>
      </c>
    </row>
    <row r="102" spans="1:7" s="2" customFormat="1">
      <c r="A102" s="33">
        <v>98</v>
      </c>
      <c r="B102" s="3" t="s">
        <v>140</v>
      </c>
      <c r="C102" s="888" t="s">
        <v>251</v>
      </c>
      <c r="D102" s="20">
        <v>1</v>
      </c>
      <c r="E102" s="20"/>
      <c r="F102" s="20">
        <v>2</v>
      </c>
      <c r="G102" s="882">
        <v>3</v>
      </c>
    </row>
    <row r="103" spans="1:7" s="2" customFormat="1">
      <c r="A103" s="33">
        <v>99</v>
      </c>
      <c r="B103" s="3" t="s">
        <v>140</v>
      </c>
      <c r="C103" s="888" t="s">
        <v>252</v>
      </c>
      <c r="D103" s="20">
        <v>1</v>
      </c>
      <c r="E103" s="20"/>
      <c r="F103" s="20">
        <v>1</v>
      </c>
      <c r="G103" s="882">
        <v>2</v>
      </c>
    </row>
    <row r="104" spans="1:7" s="2" customFormat="1">
      <c r="A104" s="33">
        <v>100</v>
      </c>
      <c r="B104" s="3" t="s">
        <v>140</v>
      </c>
      <c r="C104" s="888" t="s">
        <v>253</v>
      </c>
      <c r="D104" s="20">
        <v>1</v>
      </c>
      <c r="E104" s="20">
        <v>1</v>
      </c>
      <c r="F104" s="20">
        <v>3</v>
      </c>
      <c r="G104" s="882">
        <v>5</v>
      </c>
    </row>
    <row r="105" spans="1:7" s="2" customFormat="1">
      <c r="A105" s="33">
        <v>101</v>
      </c>
      <c r="B105" s="3" t="s">
        <v>140</v>
      </c>
      <c r="C105" s="888" t="s">
        <v>254</v>
      </c>
      <c r="D105" s="20">
        <v>1</v>
      </c>
      <c r="E105" s="20"/>
      <c r="F105" s="20"/>
      <c r="G105" s="882">
        <v>1</v>
      </c>
    </row>
    <row r="106" spans="1:7" s="2" customFormat="1">
      <c r="A106" s="33">
        <v>102</v>
      </c>
      <c r="B106" s="3" t="s">
        <v>140</v>
      </c>
      <c r="C106" s="888" t="s">
        <v>255</v>
      </c>
      <c r="D106" s="20">
        <v>1</v>
      </c>
      <c r="E106" s="20"/>
      <c r="F106" s="20">
        <v>1</v>
      </c>
      <c r="G106" s="882">
        <v>2</v>
      </c>
    </row>
    <row r="107" spans="1:7" s="2" customFormat="1">
      <c r="A107" s="33">
        <v>103</v>
      </c>
      <c r="B107" s="3" t="s">
        <v>140</v>
      </c>
      <c r="C107" s="888" t="s">
        <v>257</v>
      </c>
      <c r="D107" s="20">
        <v>1</v>
      </c>
      <c r="E107" s="20"/>
      <c r="F107" s="20">
        <v>1</v>
      </c>
      <c r="G107" s="882">
        <v>2</v>
      </c>
    </row>
    <row r="108" spans="1:7" s="2" customFormat="1">
      <c r="A108" s="33">
        <v>104</v>
      </c>
      <c r="B108" s="3" t="s">
        <v>140</v>
      </c>
      <c r="C108" s="888" t="s">
        <v>258</v>
      </c>
      <c r="D108" s="20">
        <v>1</v>
      </c>
      <c r="E108" s="20"/>
      <c r="F108" s="20">
        <v>1</v>
      </c>
      <c r="G108" s="882">
        <v>2</v>
      </c>
    </row>
    <row r="109" spans="1:7" s="2" customFormat="1">
      <c r="A109" s="33">
        <v>105</v>
      </c>
      <c r="B109" s="3" t="s">
        <v>140</v>
      </c>
      <c r="C109" s="888" t="s">
        <v>259</v>
      </c>
      <c r="D109" s="20">
        <v>1</v>
      </c>
      <c r="E109" s="20"/>
      <c r="F109" s="20"/>
      <c r="G109" s="882">
        <v>1</v>
      </c>
    </row>
    <row r="110" spans="1:7" s="2" customFormat="1">
      <c r="A110" s="33">
        <v>106</v>
      </c>
      <c r="B110" s="3" t="s">
        <v>140</v>
      </c>
      <c r="C110" s="888" t="s">
        <v>260</v>
      </c>
      <c r="D110" s="20">
        <v>1</v>
      </c>
      <c r="E110" s="20"/>
      <c r="F110" s="20">
        <v>1</v>
      </c>
      <c r="G110" s="882">
        <v>2</v>
      </c>
    </row>
    <row r="111" spans="1:7" s="2" customFormat="1">
      <c r="A111" s="33">
        <v>107</v>
      </c>
      <c r="B111" s="3" t="s">
        <v>140</v>
      </c>
      <c r="C111" s="888" t="s">
        <v>261</v>
      </c>
      <c r="D111" s="20">
        <v>1</v>
      </c>
      <c r="E111" s="20"/>
      <c r="F111" s="20">
        <v>1</v>
      </c>
      <c r="G111" s="882">
        <v>2</v>
      </c>
    </row>
    <row r="112" spans="1:7" s="2" customFormat="1">
      <c r="A112" s="33">
        <v>108</v>
      </c>
      <c r="B112" s="3" t="s">
        <v>140</v>
      </c>
      <c r="C112" s="888" t="s">
        <v>264</v>
      </c>
      <c r="D112" s="20">
        <v>1</v>
      </c>
      <c r="E112" s="20"/>
      <c r="F112" s="20">
        <v>2</v>
      </c>
      <c r="G112" s="882">
        <v>3</v>
      </c>
    </row>
    <row r="113" spans="1:7" s="2" customFormat="1">
      <c r="A113" s="33">
        <v>109</v>
      </c>
      <c r="B113" s="3" t="s">
        <v>140</v>
      </c>
      <c r="C113" s="888" t="s">
        <v>265</v>
      </c>
      <c r="D113" s="20">
        <v>1</v>
      </c>
      <c r="E113" s="20"/>
      <c r="F113" s="20">
        <v>2</v>
      </c>
      <c r="G113" s="882">
        <v>3</v>
      </c>
    </row>
    <row r="114" spans="1:7" s="2" customFormat="1">
      <c r="A114" s="33">
        <v>110</v>
      </c>
      <c r="B114" s="3" t="s">
        <v>140</v>
      </c>
      <c r="C114" s="888" t="s">
        <v>266</v>
      </c>
      <c r="D114" s="20">
        <v>1</v>
      </c>
      <c r="E114" s="20"/>
      <c r="F114" s="20"/>
      <c r="G114" s="882">
        <v>1</v>
      </c>
    </row>
    <row r="115" spans="1:7" s="2" customFormat="1">
      <c r="A115" s="33">
        <v>111</v>
      </c>
      <c r="B115" s="3" t="s">
        <v>140</v>
      </c>
      <c r="C115" s="888" t="s">
        <v>267</v>
      </c>
      <c r="D115" s="20">
        <v>1</v>
      </c>
      <c r="E115" s="20"/>
      <c r="F115" s="20">
        <v>1</v>
      </c>
      <c r="G115" s="882">
        <v>2</v>
      </c>
    </row>
    <row r="116" spans="1:7" s="2" customFormat="1">
      <c r="A116" s="33">
        <v>112</v>
      </c>
      <c r="B116" s="3" t="s">
        <v>140</v>
      </c>
      <c r="C116" s="888" t="s">
        <v>268</v>
      </c>
      <c r="D116" s="20">
        <v>1</v>
      </c>
      <c r="E116" s="20"/>
      <c r="F116" s="20">
        <v>1</v>
      </c>
      <c r="G116" s="882">
        <v>2</v>
      </c>
    </row>
    <row r="117" spans="1:7" s="2" customFormat="1">
      <c r="A117" s="33">
        <v>113</v>
      </c>
      <c r="B117" s="3" t="s">
        <v>140</v>
      </c>
      <c r="C117" s="888" t="s">
        <v>269</v>
      </c>
      <c r="D117" s="20">
        <v>1</v>
      </c>
      <c r="E117" s="20"/>
      <c r="F117" s="20"/>
      <c r="G117" s="882">
        <v>1</v>
      </c>
    </row>
    <row r="118" spans="1:7" s="2" customFormat="1">
      <c r="A118" s="33">
        <v>114</v>
      </c>
      <c r="B118" s="3" t="s">
        <v>140</v>
      </c>
      <c r="C118" s="888" t="s">
        <v>270</v>
      </c>
      <c r="D118" s="20">
        <v>1</v>
      </c>
      <c r="E118" s="20"/>
      <c r="F118" s="20">
        <v>1</v>
      </c>
      <c r="G118" s="882">
        <v>2</v>
      </c>
    </row>
    <row r="119" spans="1:7" s="2" customFormat="1">
      <c r="A119" s="33">
        <v>115</v>
      </c>
      <c r="B119" s="3" t="s">
        <v>140</v>
      </c>
      <c r="C119" s="888" t="s">
        <v>272</v>
      </c>
      <c r="D119" s="20">
        <v>1</v>
      </c>
      <c r="E119" s="20"/>
      <c r="F119" s="20"/>
      <c r="G119" s="882">
        <v>1</v>
      </c>
    </row>
    <row r="120" spans="1:7" s="2" customFormat="1">
      <c r="A120" s="33">
        <v>116</v>
      </c>
      <c r="B120" s="3" t="s">
        <v>140</v>
      </c>
      <c r="C120" s="888" t="s">
        <v>108</v>
      </c>
      <c r="D120" s="20">
        <v>1</v>
      </c>
      <c r="E120" s="20"/>
      <c r="F120" s="20"/>
      <c r="G120" s="882">
        <v>1</v>
      </c>
    </row>
    <row r="121" spans="1:7" s="2" customFormat="1">
      <c r="A121" s="33">
        <v>117</v>
      </c>
      <c r="B121" s="3" t="s">
        <v>140</v>
      </c>
      <c r="C121" s="888" t="s">
        <v>273</v>
      </c>
      <c r="D121" s="20">
        <v>1</v>
      </c>
      <c r="E121" s="20"/>
      <c r="F121" s="20"/>
      <c r="G121" s="882">
        <v>1</v>
      </c>
    </row>
    <row r="122" spans="1:7" s="2" customFormat="1">
      <c r="A122" s="33">
        <v>118</v>
      </c>
      <c r="B122" s="3" t="s">
        <v>140</v>
      </c>
      <c r="C122" s="888" t="s">
        <v>274</v>
      </c>
      <c r="D122" s="20">
        <v>1</v>
      </c>
      <c r="E122" s="20"/>
      <c r="F122" s="20">
        <v>2</v>
      </c>
      <c r="G122" s="882">
        <v>3</v>
      </c>
    </row>
    <row r="123" spans="1:7" s="2" customFormat="1">
      <c r="A123" s="33">
        <v>119</v>
      </c>
      <c r="B123" s="3" t="s">
        <v>140</v>
      </c>
      <c r="C123" s="888" t="s">
        <v>275</v>
      </c>
      <c r="D123" s="20">
        <v>1</v>
      </c>
      <c r="E123" s="20"/>
      <c r="F123" s="20">
        <v>1</v>
      </c>
      <c r="G123" s="882">
        <v>2</v>
      </c>
    </row>
    <row r="124" spans="1:7" s="2" customFormat="1">
      <c r="A124" s="33">
        <v>120</v>
      </c>
      <c r="B124" s="3" t="s">
        <v>140</v>
      </c>
      <c r="C124" s="888" t="s">
        <v>276</v>
      </c>
      <c r="D124" s="20"/>
      <c r="E124" s="20"/>
      <c r="F124" s="20">
        <v>1</v>
      </c>
      <c r="G124" s="882">
        <v>1</v>
      </c>
    </row>
    <row r="125" spans="1:7" s="2" customFormat="1">
      <c r="A125" s="33">
        <v>121</v>
      </c>
      <c r="B125" s="3" t="s">
        <v>140</v>
      </c>
      <c r="C125" s="888" t="s">
        <v>277</v>
      </c>
      <c r="D125" s="20">
        <v>1</v>
      </c>
      <c r="E125" s="20"/>
      <c r="F125" s="20">
        <v>1</v>
      </c>
      <c r="G125" s="882">
        <v>2</v>
      </c>
    </row>
    <row r="126" spans="1:7" s="2" customFormat="1">
      <c r="A126" s="33">
        <v>122</v>
      </c>
      <c r="B126" s="3" t="s">
        <v>140</v>
      </c>
      <c r="C126" s="888" t="s">
        <v>278</v>
      </c>
      <c r="D126" s="20">
        <v>1</v>
      </c>
      <c r="E126" s="20"/>
      <c r="F126" s="20">
        <v>1</v>
      </c>
      <c r="G126" s="882">
        <v>2</v>
      </c>
    </row>
    <row r="127" spans="1:7" s="2" customFormat="1">
      <c r="A127" s="33">
        <v>123</v>
      </c>
      <c r="B127" s="3" t="s">
        <v>140</v>
      </c>
      <c r="C127" s="888" t="s">
        <v>279</v>
      </c>
      <c r="D127" s="20">
        <v>1</v>
      </c>
      <c r="E127" s="20"/>
      <c r="F127" s="20">
        <v>2</v>
      </c>
      <c r="G127" s="882">
        <v>3</v>
      </c>
    </row>
    <row r="128" spans="1:7" s="2" customFormat="1">
      <c r="A128" s="33">
        <v>124</v>
      </c>
      <c r="B128" s="3" t="s">
        <v>140</v>
      </c>
      <c r="C128" s="888" t="s">
        <v>480</v>
      </c>
      <c r="D128" s="20">
        <v>1</v>
      </c>
      <c r="E128" s="20"/>
      <c r="F128" s="20">
        <v>4</v>
      </c>
      <c r="G128" s="882">
        <v>5</v>
      </c>
    </row>
    <row r="129" spans="1:7" s="2" customFormat="1">
      <c r="A129" s="33">
        <v>125</v>
      </c>
      <c r="B129" s="3" t="s">
        <v>140</v>
      </c>
      <c r="C129" s="888" t="s">
        <v>280</v>
      </c>
      <c r="D129" s="20">
        <v>1</v>
      </c>
      <c r="E129" s="20"/>
      <c r="F129" s="20"/>
      <c r="G129" s="882">
        <v>1</v>
      </c>
    </row>
    <row r="130" spans="1:7" s="2" customFormat="1">
      <c r="A130" s="33">
        <v>126</v>
      </c>
      <c r="B130" s="3" t="s">
        <v>140</v>
      </c>
      <c r="C130" s="888" t="s">
        <v>281</v>
      </c>
      <c r="D130" s="20">
        <v>1</v>
      </c>
      <c r="E130" s="20"/>
      <c r="F130" s="20">
        <v>1</v>
      </c>
      <c r="G130" s="882">
        <v>2</v>
      </c>
    </row>
    <row r="131" spans="1:7" s="2" customFormat="1">
      <c r="A131" s="33">
        <v>127</v>
      </c>
      <c r="B131" s="3" t="s">
        <v>140</v>
      </c>
      <c r="C131" s="888" t="s">
        <v>283</v>
      </c>
      <c r="D131" s="20">
        <v>1</v>
      </c>
      <c r="E131" s="20"/>
      <c r="F131" s="20">
        <v>2</v>
      </c>
      <c r="G131" s="882">
        <v>3</v>
      </c>
    </row>
    <row r="132" spans="1:7" s="2" customFormat="1">
      <c r="A132" s="33">
        <v>128</v>
      </c>
      <c r="B132" s="3" t="s">
        <v>140</v>
      </c>
      <c r="C132" s="888" t="s">
        <v>284</v>
      </c>
      <c r="D132" s="20">
        <v>1</v>
      </c>
      <c r="E132" s="20"/>
      <c r="F132" s="20">
        <v>1</v>
      </c>
      <c r="G132" s="882">
        <v>2</v>
      </c>
    </row>
    <row r="133" spans="1:7" s="2" customFormat="1">
      <c r="A133" s="33">
        <v>129</v>
      </c>
      <c r="B133" s="3" t="s">
        <v>140</v>
      </c>
      <c r="C133" s="888" t="s">
        <v>285</v>
      </c>
      <c r="D133" s="20">
        <v>1</v>
      </c>
      <c r="E133" s="20"/>
      <c r="F133" s="20">
        <v>1</v>
      </c>
      <c r="G133" s="882">
        <v>2</v>
      </c>
    </row>
    <row r="134" spans="1:7" s="2" customFormat="1">
      <c r="A134" s="33">
        <v>130</v>
      </c>
      <c r="B134" s="3" t="s">
        <v>140</v>
      </c>
      <c r="C134" s="888" t="s">
        <v>286</v>
      </c>
      <c r="D134" s="20">
        <v>1</v>
      </c>
      <c r="E134" s="20"/>
      <c r="F134" s="20"/>
      <c r="G134" s="882">
        <v>1</v>
      </c>
    </row>
    <row r="135" spans="1:7" s="2" customFormat="1" ht="17.25" customHeight="1">
      <c r="A135" s="33">
        <v>131</v>
      </c>
      <c r="B135" s="890" t="s">
        <v>140</v>
      </c>
      <c r="C135" s="888" t="s">
        <v>1876</v>
      </c>
      <c r="D135" s="20">
        <v>1</v>
      </c>
      <c r="E135" s="20">
        <v>1</v>
      </c>
      <c r="F135" s="20">
        <v>6</v>
      </c>
      <c r="G135" s="882">
        <v>8</v>
      </c>
    </row>
    <row r="136" spans="1:7" s="2" customFormat="1">
      <c r="A136" s="33">
        <v>132</v>
      </c>
      <c r="B136" s="3" t="s">
        <v>140</v>
      </c>
      <c r="C136" s="888" t="s">
        <v>464</v>
      </c>
      <c r="D136" s="20">
        <v>1</v>
      </c>
      <c r="E136" s="20"/>
      <c r="F136" s="20"/>
      <c r="G136" s="882">
        <v>1</v>
      </c>
    </row>
    <row r="137" spans="1:7" s="2" customFormat="1">
      <c r="A137" s="33">
        <v>133</v>
      </c>
      <c r="B137" s="3" t="s">
        <v>140</v>
      </c>
      <c r="C137" s="888" t="s">
        <v>288</v>
      </c>
      <c r="D137" s="20">
        <v>1</v>
      </c>
      <c r="E137" s="20"/>
      <c r="F137" s="20"/>
      <c r="G137" s="882">
        <v>1</v>
      </c>
    </row>
    <row r="138" spans="1:7" s="2" customFormat="1">
      <c r="A138" s="33">
        <v>134</v>
      </c>
      <c r="B138" s="3" t="s">
        <v>140</v>
      </c>
      <c r="C138" s="888" t="s">
        <v>290</v>
      </c>
      <c r="D138" s="20">
        <v>1</v>
      </c>
      <c r="E138" s="20"/>
      <c r="F138" s="20"/>
      <c r="G138" s="882">
        <v>1</v>
      </c>
    </row>
    <row r="139" spans="1:7" s="2" customFormat="1">
      <c r="A139" s="33">
        <v>135</v>
      </c>
      <c r="B139" s="3" t="s">
        <v>140</v>
      </c>
      <c r="C139" s="888" t="s">
        <v>291</v>
      </c>
      <c r="D139" s="20">
        <v>1</v>
      </c>
      <c r="E139" s="20"/>
      <c r="F139" s="20">
        <v>1</v>
      </c>
      <c r="G139" s="882">
        <v>2</v>
      </c>
    </row>
    <row r="140" spans="1:7" s="2" customFormat="1">
      <c r="A140" s="33">
        <v>136</v>
      </c>
      <c r="B140" s="3" t="s">
        <v>140</v>
      </c>
      <c r="C140" s="888" t="s">
        <v>292</v>
      </c>
      <c r="D140" s="20"/>
      <c r="E140" s="20"/>
      <c r="F140" s="20">
        <v>1</v>
      </c>
      <c r="G140" s="882">
        <v>1</v>
      </c>
    </row>
    <row r="141" spans="1:7" s="2" customFormat="1">
      <c r="A141" s="33">
        <v>137</v>
      </c>
      <c r="B141" s="3" t="s">
        <v>140</v>
      </c>
      <c r="C141" s="888" t="s">
        <v>293</v>
      </c>
      <c r="D141" s="20">
        <v>1</v>
      </c>
      <c r="E141" s="20"/>
      <c r="F141" s="20">
        <v>2</v>
      </c>
      <c r="G141" s="882">
        <v>3</v>
      </c>
    </row>
    <row r="142" spans="1:7" s="2" customFormat="1">
      <c r="A142" s="33">
        <v>138</v>
      </c>
      <c r="B142" s="3" t="s">
        <v>140</v>
      </c>
      <c r="C142" s="888" t="s">
        <v>478</v>
      </c>
      <c r="D142" s="20">
        <v>1</v>
      </c>
      <c r="E142" s="20"/>
      <c r="F142" s="20">
        <v>2</v>
      </c>
      <c r="G142" s="882">
        <v>3</v>
      </c>
    </row>
    <row r="143" spans="1:7" s="2" customFormat="1">
      <c r="A143" s="33">
        <v>139</v>
      </c>
      <c r="B143" s="3" t="s">
        <v>140</v>
      </c>
      <c r="C143" s="888" t="s">
        <v>307</v>
      </c>
      <c r="D143" s="20">
        <v>1</v>
      </c>
      <c r="E143" s="20"/>
      <c r="F143" s="20"/>
      <c r="G143" s="882">
        <v>1</v>
      </c>
    </row>
    <row r="144" spans="1:7" s="2" customFormat="1">
      <c r="A144" s="33">
        <v>140</v>
      </c>
      <c r="B144" s="3" t="s">
        <v>140</v>
      </c>
      <c r="C144" s="888" t="s">
        <v>317</v>
      </c>
      <c r="D144" s="20">
        <v>1</v>
      </c>
      <c r="E144" s="20"/>
      <c r="F144" s="20">
        <v>2</v>
      </c>
      <c r="G144" s="882">
        <v>3</v>
      </c>
    </row>
    <row r="145" spans="1:7" s="2" customFormat="1">
      <c r="A145" s="33">
        <v>141</v>
      </c>
      <c r="B145" s="3" t="s">
        <v>140</v>
      </c>
      <c r="C145" s="888" t="s">
        <v>318</v>
      </c>
      <c r="D145" s="20">
        <v>1</v>
      </c>
      <c r="E145" s="20"/>
      <c r="F145" s="20">
        <v>2</v>
      </c>
      <c r="G145" s="882">
        <v>3</v>
      </c>
    </row>
    <row r="146" spans="1:7" s="2" customFormat="1">
      <c r="A146" s="33">
        <v>142</v>
      </c>
      <c r="B146" s="3" t="s">
        <v>140</v>
      </c>
      <c r="C146" s="888" t="s">
        <v>319</v>
      </c>
      <c r="D146" s="20">
        <v>1</v>
      </c>
      <c r="E146" s="20"/>
      <c r="F146" s="20">
        <v>1</v>
      </c>
      <c r="G146" s="882">
        <v>2</v>
      </c>
    </row>
    <row r="147" spans="1:7" s="2" customFormat="1">
      <c r="A147" s="33">
        <v>143</v>
      </c>
      <c r="B147" s="3" t="s">
        <v>140</v>
      </c>
      <c r="C147" s="888" t="s">
        <v>322</v>
      </c>
      <c r="D147" s="20">
        <v>1</v>
      </c>
      <c r="E147" s="20"/>
      <c r="F147" s="20"/>
      <c r="G147" s="882">
        <v>1</v>
      </c>
    </row>
    <row r="148" spans="1:7" s="2" customFormat="1">
      <c r="A148" s="33">
        <v>144</v>
      </c>
      <c r="B148" s="3" t="s">
        <v>140</v>
      </c>
      <c r="C148" s="888" t="s">
        <v>324</v>
      </c>
      <c r="D148" s="20">
        <v>1</v>
      </c>
      <c r="E148" s="20"/>
      <c r="F148" s="20"/>
      <c r="G148" s="882">
        <v>1</v>
      </c>
    </row>
    <row r="149" spans="1:7" s="2" customFormat="1">
      <c r="A149" s="33">
        <v>145</v>
      </c>
      <c r="B149" s="3" t="s">
        <v>140</v>
      </c>
      <c r="C149" s="888" t="s">
        <v>325</v>
      </c>
      <c r="D149" s="20">
        <v>1</v>
      </c>
      <c r="E149" s="20"/>
      <c r="F149" s="20"/>
      <c r="G149" s="882">
        <v>1</v>
      </c>
    </row>
    <row r="150" spans="1:7" s="2" customFormat="1">
      <c r="A150" s="33">
        <v>146</v>
      </c>
      <c r="B150" s="3" t="s">
        <v>140</v>
      </c>
      <c r="C150" s="888" t="s">
        <v>326</v>
      </c>
      <c r="D150" s="20">
        <v>1</v>
      </c>
      <c r="E150" s="20"/>
      <c r="F150" s="20">
        <v>1</v>
      </c>
      <c r="G150" s="882">
        <v>2</v>
      </c>
    </row>
    <row r="151" spans="1:7" s="2" customFormat="1">
      <c r="A151" s="33">
        <v>147</v>
      </c>
      <c r="B151" s="3" t="s">
        <v>140</v>
      </c>
      <c r="C151" s="888" t="s">
        <v>327</v>
      </c>
      <c r="D151" s="20">
        <v>1</v>
      </c>
      <c r="E151" s="20"/>
      <c r="F151" s="20">
        <v>1</v>
      </c>
      <c r="G151" s="882">
        <v>2</v>
      </c>
    </row>
    <row r="152" spans="1:7" s="2" customFormat="1">
      <c r="A152" s="33">
        <v>148</v>
      </c>
      <c r="B152" s="3" t="s">
        <v>140</v>
      </c>
      <c r="C152" s="888" t="s">
        <v>465</v>
      </c>
      <c r="D152" s="20">
        <v>1</v>
      </c>
      <c r="E152" s="20"/>
      <c r="F152" s="20">
        <v>1</v>
      </c>
      <c r="G152" s="882">
        <v>2</v>
      </c>
    </row>
    <row r="153" spans="1:7" s="2" customFormat="1">
      <c r="A153" s="33">
        <v>149</v>
      </c>
      <c r="B153" s="3" t="s">
        <v>140</v>
      </c>
      <c r="C153" s="888" t="s">
        <v>328</v>
      </c>
      <c r="D153" s="20">
        <v>1</v>
      </c>
      <c r="E153" s="20"/>
      <c r="F153" s="20">
        <v>1</v>
      </c>
      <c r="G153" s="882">
        <v>2</v>
      </c>
    </row>
    <row r="154" spans="1:7" s="2" customFormat="1">
      <c r="A154" s="33">
        <v>150</v>
      </c>
      <c r="B154" s="3" t="s">
        <v>140</v>
      </c>
      <c r="C154" s="888" t="s">
        <v>329</v>
      </c>
      <c r="D154" s="20">
        <v>1</v>
      </c>
      <c r="E154" s="20"/>
      <c r="F154" s="20">
        <v>1</v>
      </c>
      <c r="G154" s="882">
        <v>2</v>
      </c>
    </row>
    <row r="155" spans="1:7" s="2" customFormat="1">
      <c r="A155" s="33">
        <v>151</v>
      </c>
      <c r="B155" s="3" t="s">
        <v>140</v>
      </c>
      <c r="C155" s="888" t="s">
        <v>331</v>
      </c>
      <c r="D155" s="20">
        <v>1</v>
      </c>
      <c r="E155" s="20"/>
      <c r="F155" s="20"/>
      <c r="G155" s="882">
        <v>1</v>
      </c>
    </row>
    <row r="156" spans="1:7" s="2" customFormat="1">
      <c r="A156" s="33">
        <v>152</v>
      </c>
      <c r="B156" s="3" t="s">
        <v>140</v>
      </c>
      <c r="C156" s="888" t="s">
        <v>332</v>
      </c>
      <c r="D156" s="20">
        <v>1</v>
      </c>
      <c r="E156" s="20"/>
      <c r="F156" s="20"/>
      <c r="G156" s="882">
        <v>1</v>
      </c>
    </row>
    <row r="157" spans="1:7" s="2" customFormat="1">
      <c r="A157" s="33">
        <v>153</v>
      </c>
      <c r="B157" s="3" t="s">
        <v>140</v>
      </c>
      <c r="C157" s="888" t="s">
        <v>333</v>
      </c>
      <c r="D157" s="20">
        <v>1</v>
      </c>
      <c r="E157" s="20"/>
      <c r="F157" s="20">
        <v>1</v>
      </c>
      <c r="G157" s="882">
        <v>2</v>
      </c>
    </row>
    <row r="158" spans="1:7" s="2" customFormat="1">
      <c r="A158" s="33">
        <v>154</v>
      </c>
      <c r="B158" s="3" t="s">
        <v>140</v>
      </c>
      <c r="C158" s="888" t="s">
        <v>336</v>
      </c>
      <c r="D158" s="20">
        <v>1</v>
      </c>
      <c r="E158" s="20"/>
      <c r="F158" s="20"/>
      <c r="G158" s="882">
        <v>1</v>
      </c>
    </row>
    <row r="159" spans="1:7" s="2" customFormat="1">
      <c r="A159" s="33">
        <v>155</v>
      </c>
      <c r="B159" s="3" t="s">
        <v>140</v>
      </c>
      <c r="C159" s="888" t="s">
        <v>337</v>
      </c>
      <c r="D159" s="20">
        <v>1</v>
      </c>
      <c r="E159" s="20"/>
      <c r="F159" s="20">
        <v>1</v>
      </c>
      <c r="G159" s="882">
        <v>2</v>
      </c>
    </row>
    <row r="160" spans="1:7" s="2" customFormat="1">
      <c r="A160" s="33">
        <v>156</v>
      </c>
      <c r="B160" s="3" t="s">
        <v>140</v>
      </c>
      <c r="C160" s="888" t="s">
        <v>338</v>
      </c>
      <c r="D160" s="20">
        <v>1</v>
      </c>
      <c r="E160" s="20"/>
      <c r="F160" s="20"/>
      <c r="G160" s="882">
        <v>1</v>
      </c>
    </row>
    <row r="161" spans="1:7" s="2" customFormat="1">
      <c r="A161" s="33">
        <v>157</v>
      </c>
      <c r="B161" s="3" t="s">
        <v>140</v>
      </c>
      <c r="C161" s="888" t="s">
        <v>340</v>
      </c>
      <c r="D161" s="20">
        <v>1</v>
      </c>
      <c r="E161" s="20"/>
      <c r="F161" s="20">
        <v>1</v>
      </c>
      <c r="G161" s="882">
        <v>2</v>
      </c>
    </row>
    <row r="162" spans="1:7" s="2" customFormat="1">
      <c r="A162" s="33">
        <v>158</v>
      </c>
      <c r="B162" s="3" t="s">
        <v>140</v>
      </c>
      <c r="C162" s="888" t="s">
        <v>341</v>
      </c>
      <c r="D162" s="20">
        <v>1</v>
      </c>
      <c r="E162" s="20"/>
      <c r="F162" s="20">
        <v>1</v>
      </c>
      <c r="G162" s="882">
        <v>2</v>
      </c>
    </row>
    <row r="163" spans="1:7" s="2" customFormat="1">
      <c r="A163" s="33">
        <v>159</v>
      </c>
      <c r="B163" s="3" t="s">
        <v>140</v>
      </c>
      <c r="C163" s="888" t="s">
        <v>342</v>
      </c>
      <c r="D163" s="20"/>
      <c r="E163" s="20"/>
      <c r="F163" s="20">
        <v>1</v>
      </c>
      <c r="G163" s="882">
        <v>1</v>
      </c>
    </row>
    <row r="164" spans="1:7" s="2" customFormat="1">
      <c r="A164" s="33">
        <v>160</v>
      </c>
      <c r="B164" s="3" t="s">
        <v>140</v>
      </c>
      <c r="C164" s="888" t="s">
        <v>343</v>
      </c>
      <c r="D164" s="20">
        <v>1</v>
      </c>
      <c r="E164" s="20"/>
      <c r="F164" s="20"/>
      <c r="G164" s="882">
        <v>1</v>
      </c>
    </row>
    <row r="165" spans="1:7" s="2" customFormat="1">
      <c r="A165" s="33">
        <v>161</v>
      </c>
      <c r="B165" s="3" t="s">
        <v>140</v>
      </c>
      <c r="C165" s="888" t="s">
        <v>344</v>
      </c>
      <c r="D165" s="20">
        <v>1</v>
      </c>
      <c r="E165" s="20"/>
      <c r="F165" s="20"/>
      <c r="G165" s="882">
        <v>1</v>
      </c>
    </row>
    <row r="166" spans="1:7" s="2" customFormat="1">
      <c r="A166" s="33">
        <v>162</v>
      </c>
      <c r="B166" s="3" t="s">
        <v>140</v>
      </c>
      <c r="C166" s="888" t="s">
        <v>346</v>
      </c>
      <c r="D166" s="20">
        <v>1</v>
      </c>
      <c r="E166" s="20"/>
      <c r="F166" s="20"/>
      <c r="G166" s="882">
        <v>1</v>
      </c>
    </row>
    <row r="167" spans="1:7" s="2" customFormat="1">
      <c r="A167" s="33">
        <v>163</v>
      </c>
      <c r="B167" s="3" t="s">
        <v>140</v>
      </c>
      <c r="C167" s="888" t="s">
        <v>347</v>
      </c>
      <c r="D167" s="20">
        <v>1</v>
      </c>
      <c r="E167" s="20"/>
      <c r="F167" s="20"/>
      <c r="G167" s="882">
        <v>1</v>
      </c>
    </row>
    <row r="168" spans="1:7" s="2" customFormat="1">
      <c r="A168" s="33">
        <v>164</v>
      </c>
      <c r="B168" s="3" t="s">
        <v>140</v>
      </c>
      <c r="C168" s="888" t="s">
        <v>348</v>
      </c>
      <c r="D168" s="20">
        <v>1</v>
      </c>
      <c r="E168" s="20"/>
      <c r="F168" s="20">
        <v>1</v>
      </c>
      <c r="G168" s="882">
        <v>2</v>
      </c>
    </row>
    <row r="169" spans="1:7" s="2" customFormat="1">
      <c r="A169" s="33">
        <v>165</v>
      </c>
      <c r="B169" s="3" t="s">
        <v>140</v>
      </c>
      <c r="C169" s="888" t="s">
        <v>350</v>
      </c>
      <c r="D169" s="20">
        <v>1</v>
      </c>
      <c r="E169" s="20"/>
      <c r="F169" s="20"/>
      <c r="G169" s="882">
        <v>1</v>
      </c>
    </row>
    <row r="170" spans="1:7" s="2" customFormat="1">
      <c r="A170" s="33">
        <v>166</v>
      </c>
      <c r="B170" s="3" t="s">
        <v>140</v>
      </c>
      <c r="C170" s="888" t="s">
        <v>351</v>
      </c>
      <c r="D170" s="20"/>
      <c r="E170" s="20"/>
      <c r="F170" s="20">
        <v>1</v>
      </c>
      <c r="G170" s="882">
        <v>1</v>
      </c>
    </row>
    <row r="171" spans="1:7" s="2" customFormat="1">
      <c r="A171" s="33">
        <v>167</v>
      </c>
      <c r="B171" s="3" t="s">
        <v>140</v>
      </c>
      <c r="C171" s="888" t="s">
        <v>352</v>
      </c>
      <c r="D171" s="20">
        <v>1</v>
      </c>
      <c r="E171" s="20"/>
      <c r="F171" s="20">
        <v>1</v>
      </c>
      <c r="G171" s="882">
        <v>2</v>
      </c>
    </row>
    <row r="172" spans="1:7" s="2" customFormat="1">
      <c r="A172" s="33">
        <v>168</v>
      </c>
      <c r="B172" s="3" t="s">
        <v>140</v>
      </c>
      <c r="C172" s="888" t="s">
        <v>353</v>
      </c>
      <c r="D172" s="20">
        <v>1</v>
      </c>
      <c r="E172" s="20"/>
      <c r="F172" s="20"/>
      <c r="G172" s="882">
        <v>1</v>
      </c>
    </row>
    <row r="173" spans="1:7" s="2" customFormat="1">
      <c r="A173" s="33">
        <v>169</v>
      </c>
      <c r="B173" s="3" t="s">
        <v>140</v>
      </c>
      <c r="C173" s="888" t="s">
        <v>354</v>
      </c>
      <c r="D173" s="20">
        <v>1</v>
      </c>
      <c r="E173" s="20"/>
      <c r="F173" s="20">
        <v>1</v>
      </c>
      <c r="G173" s="882">
        <v>2</v>
      </c>
    </row>
    <row r="174" spans="1:7" s="2" customFormat="1">
      <c r="A174" s="33">
        <v>170</v>
      </c>
      <c r="B174" s="3" t="s">
        <v>140</v>
      </c>
      <c r="C174" s="888" t="s">
        <v>355</v>
      </c>
      <c r="D174" s="20">
        <v>1</v>
      </c>
      <c r="E174" s="20"/>
      <c r="F174" s="20">
        <v>1</v>
      </c>
      <c r="G174" s="882">
        <v>2</v>
      </c>
    </row>
    <row r="175" spans="1:7" s="2" customFormat="1">
      <c r="A175" s="33">
        <v>171</v>
      </c>
      <c r="B175" s="3" t="s">
        <v>140</v>
      </c>
      <c r="C175" s="888" t="s">
        <v>356</v>
      </c>
      <c r="D175" s="20">
        <v>1</v>
      </c>
      <c r="E175" s="20"/>
      <c r="F175" s="20"/>
      <c r="G175" s="882">
        <v>1</v>
      </c>
    </row>
    <row r="176" spans="1:7" s="2" customFormat="1">
      <c r="A176" s="33">
        <v>172</v>
      </c>
      <c r="B176" s="3" t="s">
        <v>140</v>
      </c>
      <c r="C176" s="888" t="s">
        <v>357</v>
      </c>
      <c r="D176" s="20"/>
      <c r="E176" s="20"/>
      <c r="F176" s="20">
        <v>1</v>
      </c>
      <c r="G176" s="882">
        <v>1</v>
      </c>
    </row>
    <row r="177" spans="1:7" s="2" customFormat="1">
      <c r="A177" s="33">
        <v>173</v>
      </c>
      <c r="B177" s="3" t="s">
        <v>140</v>
      </c>
      <c r="C177" s="888" t="s">
        <v>358</v>
      </c>
      <c r="D177" s="20">
        <v>1</v>
      </c>
      <c r="E177" s="20">
        <v>1</v>
      </c>
      <c r="F177" s="20">
        <v>3</v>
      </c>
      <c r="G177" s="882">
        <v>5</v>
      </c>
    </row>
    <row r="178" spans="1:7" s="2" customFormat="1">
      <c r="A178" s="33">
        <v>174</v>
      </c>
      <c r="B178" s="3" t="s">
        <v>140</v>
      </c>
      <c r="C178" s="888" t="s">
        <v>466</v>
      </c>
      <c r="D178" s="20">
        <v>1</v>
      </c>
      <c r="E178" s="20"/>
      <c r="F178" s="20"/>
      <c r="G178" s="882">
        <v>1</v>
      </c>
    </row>
    <row r="179" spans="1:7" s="2" customFormat="1">
      <c r="A179" s="33">
        <v>175</v>
      </c>
      <c r="B179" s="3" t="s">
        <v>140</v>
      </c>
      <c r="C179" s="888" t="s">
        <v>467</v>
      </c>
      <c r="D179" s="20">
        <v>1</v>
      </c>
      <c r="E179" s="20"/>
      <c r="F179" s="20"/>
      <c r="G179" s="882">
        <v>1</v>
      </c>
    </row>
    <row r="180" spans="1:7" s="2" customFormat="1">
      <c r="A180" s="33">
        <v>176</v>
      </c>
      <c r="B180" s="3" t="s">
        <v>140</v>
      </c>
      <c r="C180" s="888" t="s">
        <v>363</v>
      </c>
      <c r="D180" s="20">
        <v>1</v>
      </c>
      <c r="E180" s="20"/>
      <c r="F180" s="20"/>
      <c r="G180" s="882">
        <v>1</v>
      </c>
    </row>
    <row r="181" spans="1:7" s="2" customFormat="1">
      <c r="A181" s="33">
        <v>177</v>
      </c>
      <c r="B181" s="3" t="s">
        <v>140</v>
      </c>
      <c r="C181" s="888" t="s">
        <v>366</v>
      </c>
      <c r="D181" s="20">
        <v>1</v>
      </c>
      <c r="E181" s="20"/>
      <c r="F181" s="20">
        <v>1</v>
      </c>
      <c r="G181" s="882">
        <v>2</v>
      </c>
    </row>
    <row r="182" spans="1:7" s="2" customFormat="1">
      <c r="A182" s="33">
        <v>178</v>
      </c>
      <c r="B182" s="3" t="s">
        <v>140</v>
      </c>
      <c r="C182" s="888" t="s">
        <v>367</v>
      </c>
      <c r="D182" s="20">
        <v>1</v>
      </c>
      <c r="E182" s="20">
        <v>1</v>
      </c>
      <c r="F182" s="20">
        <v>1</v>
      </c>
      <c r="G182" s="882">
        <v>3</v>
      </c>
    </row>
    <row r="183" spans="1:7" s="2" customFormat="1">
      <c r="A183" s="33">
        <v>179</v>
      </c>
      <c r="B183" s="3" t="s">
        <v>140</v>
      </c>
      <c r="C183" s="888" t="s">
        <v>368</v>
      </c>
      <c r="D183" s="20">
        <v>1</v>
      </c>
      <c r="E183" s="20"/>
      <c r="F183" s="20">
        <v>1</v>
      </c>
      <c r="G183" s="882">
        <v>2</v>
      </c>
    </row>
    <row r="184" spans="1:7" s="2" customFormat="1">
      <c r="A184" s="33">
        <v>180</v>
      </c>
      <c r="B184" s="3" t="s">
        <v>140</v>
      </c>
      <c r="C184" s="888" t="s">
        <v>369</v>
      </c>
      <c r="D184" s="20">
        <v>1</v>
      </c>
      <c r="E184" s="20"/>
      <c r="F184" s="20">
        <v>1</v>
      </c>
      <c r="G184" s="882">
        <v>2</v>
      </c>
    </row>
    <row r="185" spans="1:7" s="2" customFormat="1">
      <c r="A185" s="33">
        <v>181</v>
      </c>
      <c r="B185" s="3" t="s">
        <v>140</v>
      </c>
      <c r="C185" s="888" t="s">
        <v>370</v>
      </c>
      <c r="D185" s="20">
        <v>1</v>
      </c>
      <c r="E185" s="20"/>
      <c r="F185" s="20">
        <v>1</v>
      </c>
      <c r="G185" s="882">
        <v>2</v>
      </c>
    </row>
    <row r="186" spans="1:7" s="2" customFormat="1">
      <c r="A186" s="33">
        <v>182</v>
      </c>
      <c r="B186" s="3" t="s">
        <v>140</v>
      </c>
      <c r="C186" s="888" t="s">
        <v>371</v>
      </c>
      <c r="D186" s="20">
        <v>1</v>
      </c>
      <c r="E186" s="20"/>
      <c r="F186" s="20">
        <v>1</v>
      </c>
      <c r="G186" s="882">
        <v>2</v>
      </c>
    </row>
    <row r="187" spans="1:7" s="2" customFormat="1">
      <c r="A187" s="33">
        <v>183</v>
      </c>
      <c r="B187" s="3" t="s">
        <v>140</v>
      </c>
      <c r="C187" s="888" t="s">
        <v>373</v>
      </c>
      <c r="D187" s="20">
        <v>1</v>
      </c>
      <c r="E187" s="20"/>
      <c r="F187" s="20"/>
      <c r="G187" s="882">
        <v>1</v>
      </c>
    </row>
    <row r="188" spans="1:7" s="2" customFormat="1">
      <c r="A188" s="33">
        <v>184</v>
      </c>
      <c r="B188" s="3" t="s">
        <v>140</v>
      </c>
      <c r="C188" s="888" t="s">
        <v>375</v>
      </c>
      <c r="D188" s="20">
        <v>1</v>
      </c>
      <c r="E188" s="20"/>
      <c r="F188" s="20"/>
      <c r="G188" s="882">
        <v>1</v>
      </c>
    </row>
    <row r="189" spans="1:7" s="2" customFormat="1">
      <c r="A189" s="33">
        <v>185</v>
      </c>
      <c r="B189" s="3" t="s">
        <v>140</v>
      </c>
      <c r="C189" s="888" t="s">
        <v>377</v>
      </c>
      <c r="D189" s="20">
        <v>1</v>
      </c>
      <c r="E189" s="20"/>
      <c r="F189" s="20"/>
      <c r="G189" s="882">
        <v>1</v>
      </c>
    </row>
    <row r="190" spans="1:7" s="2" customFormat="1">
      <c r="A190" s="33">
        <v>186</v>
      </c>
      <c r="B190" s="3" t="s">
        <v>140</v>
      </c>
      <c r="C190" s="888" t="s">
        <v>378</v>
      </c>
      <c r="D190" s="20">
        <v>1</v>
      </c>
      <c r="E190" s="20"/>
      <c r="F190" s="20">
        <v>1</v>
      </c>
      <c r="G190" s="882">
        <v>2</v>
      </c>
    </row>
    <row r="191" spans="1:7" s="2" customFormat="1">
      <c r="A191" s="33">
        <v>187</v>
      </c>
      <c r="B191" s="3" t="s">
        <v>140</v>
      </c>
      <c r="C191" s="888" t="s">
        <v>379</v>
      </c>
      <c r="D191" s="20">
        <v>1</v>
      </c>
      <c r="E191" s="20"/>
      <c r="F191" s="20">
        <v>1</v>
      </c>
      <c r="G191" s="882">
        <v>2</v>
      </c>
    </row>
    <row r="192" spans="1:7" s="2" customFormat="1">
      <c r="A192" s="33">
        <v>188</v>
      </c>
      <c r="B192" s="3" t="s">
        <v>140</v>
      </c>
      <c r="C192" s="888" t="s">
        <v>380</v>
      </c>
      <c r="D192" s="20">
        <v>1</v>
      </c>
      <c r="E192" s="20"/>
      <c r="F192" s="20">
        <v>1</v>
      </c>
      <c r="G192" s="882">
        <v>2</v>
      </c>
    </row>
    <row r="193" spans="1:7" s="2" customFormat="1">
      <c r="A193" s="33">
        <v>189</v>
      </c>
      <c r="B193" s="3" t="s">
        <v>140</v>
      </c>
      <c r="C193" s="888" t="s">
        <v>381</v>
      </c>
      <c r="D193" s="20">
        <v>1</v>
      </c>
      <c r="E193" s="20"/>
      <c r="F193" s="20">
        <v>1</v>
      </c>
      <c r="G193" s="882">
        <v>2</v>
      </c>
    </row>
    <row r="194" spans="1:7" s="2" customFormat="1">
      <c r="A194" s="33">
        <v>190</v>
      </c>
      <c r="B194" s="3" t="s">
        <v>140</v>
      </c>
      <c r="C194" s="888" t="s">
        <v>382</v>
      </c>
      <c r="D194" s="20">
        <v>1</v>
      </c>
      <c r="E194" s="20"/>
      <c r="F194" s="20"/>
      <c r="G194" s="882">
        <v>1</v>
      </c>
    </row>
    <row r="195" spans="1:7" s="2" customFormat="1">
      <c r="A195" s="33">
        <v>191</v>
      </c>
      <c r="B195" s="3" t="s">
        <v>140</v>
      </c>
      <c r="C195" s="888" t="s">
        <v>384</v>
      </c>
      <c r="D195" s="20">
        <v>1</v>
      </c>
      <c r="E195" s="20"/>
      <c r="F195" s="20"/>
      <c r="G195" s="882">
        <v>1</v>
      </c>
    </row>
    <row r="196" spans="1:7" s="2" customFormat="1">
      <c r="A196" s="33">
        <v>192</v>
      </c>
      <c r="B196" s="3" t="s">
        <v>140</v>
      </c>
      <c r="C196" s="888" t="s">
        <v>385</v>
      </c>
      <c r="D196" s="20">
        <v>1</v>
      </c>
      <c r="E196" s="20">
        <v>1</v>
      </c>
      <c r="F196" s="20">
        <v>3</v>
      </c>
      <c r="G196" s="882">
        <v>5</v>
      </c>
    </row>
    <row r="197" spans="1:7" s="2" customFormat="1">
      <c r="A197" s="33">
        <v>193</v>
      </c>
      <c r="B197" s="3" t="s">
        <v>140</v>
      </c>
      <c r="C197" s="888" t="s">
        <v>386</v>
      </c>
      <c r="D197" s="20">
        <v>1</v>
      </c>
      <c r="E197" s="20"/>
      <c r="F197" s="20"/>
      <c r="G197" s="882">
        <v>1</v>
      </c>
    </row>
    <row r="198" spans="1:7" s="2" customFormat="1">
      <c r="A198" s="33">
        <v>194</v>
      </c>
      <c r="B198" s="3" t="s">
        <v>140</v>
      </c>
      <c r="C198" s="888" t="s">
        <v>387</v>
      </c>
      <c r="D198" s="20">
        <v>1</v>
      </c>
      <c r="E198" s="20"/>
      <c r="F198" s="20"/>
      <c r="G198" s="882">
        <v>1</v>
      </c>
    </row>
    <row r="199" spans="1:7" s="2" customFormat="1">
      <c r="A199" s="33">
        <v>195</v>
      </c>
      <c r="B199" s="3" t="s">
        <v>140</v>
      </c>
      <c r="C199" s="888" t="s">
        <v>388</v>
      </c>
      <c r="D199" s="20"/>
      <c r="E199" s="20"/>
      <c r="F199" s="20">
        <v>1</v>
      </c>
      <c r="G199" s="882">
        <v>1</v>
      </c>
    </row>
    <row r="200" spans="1:7" s="2" customFormat="1">
      <c r="A200" s="33">
        <v>196</v>
      </c>
      <c r="B200" s="3" t="s">
        <v>140</v>
      </c>
      <c r="C200" s="888" t="s">
        <v>468</v>
      </c>
      <c r="D200" s="20">
        <v>1</v>
      </c>
      <c r="E200" s="20"/>
      <c r="F200" s="20"/>
      <c r="G200" s="882">
        <v>1</v>
      </c>
    </row>
    <row r="201" spans="1:7" s="2" customFormat="1">
      <c r="A201" s="33">
        <v>197</v>
      </c>
      <c r="B201" s="3" t="s">
        <v>140</v>
      </c>
      <c r="C201" s="888" t="s">
        <v>389</v>
      </c>
      <c r="D201" s="20">
        <v>1</v>
      </c>
      <c r="E201" s="20"/>
      <c r="F201" s="20">
        <v>1</v>
      </c>
      <c r="G201" s="882">
        <v>2</v>
      </c>
    </row>
    <row r="202" spans="1:7" s="2" customFormat="1">
      <c r="A202" s="33">
        <v>198</v>
      </c>
      <c r="B202" s="3" t="s">
        <v>140</v>
      </c>
      <c r="C202" s="888" t="s">
        <v>469</v>
      </c>
      <c r="D202" s="20">
        <v>1</v>
      </c>
      <c r="E202" s="20"/>
      <c r="F202" s="20"/>
      <c r="G202" s="882">
        <v>1</v>
      </c>
    </row>
    <row r="203" spans="1:7" s="2" customFormat="1" ht="15.75">
      <c r="A203" s="1408" t="s">
        <v>678</v>
      </c>
      <c r="B203" s="1409"/>
      <c r="C203" s="1409"/>
      <c r="D203" s="809">
        <v>185</v>
      </c>
      <c r="E203" s="809">
        <v>12</v>
      </c>
      <c r="F203" s="809">
        <v>196</v>
      </c>
      <c r="G203" s="883">
        <v>393</v>
      </c>
    </row>
    <row r="204" spans="1:7">
      <c r="A204" s="33">
        <v>199</v>
      </c>
      <c r="B204" s="3" t="s">
        <v>15</v>
      </c>
      <c r="C204" s="888" t="s">
        <v>18</v>
      </c>
      <c r="D204" s="20">
        <v>1</v>
      </c>
      <c r="E204" s="20"/>
      <c r="F204" s="20">
        <v>1</v>
      </c>
      <c r="G204" s="882">
        <v>2</v>
      </c>
    </row>
    <row r="205" spans="1:7">
      <c r="A205" s="33">
        <v>200</v>
      </c>
      <c r="B205" s="3" t="s">
        <v>15</v>
      </c>
      <c r="C205" s="888" t="s">
        <v>474</v>
      </c>
      <c r="D205" s="20">
        <v>1</v>
      </c>
      <c r="E205" s="20"/>
      <c r="F205" s="20">
        <v>1</v>
      </c>
      <c r="G205" s="882">
        <v>2</v>
      </c>
    </row>
    <row r="206" spans="1:7">
      <c r="A206" s="33">
        <v>201</v>
      </c>
      <c r="B206" s="3" t="s">
        <v>15</v>
      </c>
      <c r="C206" s="888" t="s">
        <v>20</v>
      </c>
      <c r="D206" s="20">
        <v>1</v>
      </c>
      <c r="E206" s="20"/>
      <c r="F206" s="20"/>
      <c r="G206" s="882">
        <v>1</v>
      </c>
    </row>
    <row r="207" spans="1:7">
      <c r="A207" s="33">
        <v>202</v>
      </c>
      <c r="B207" s="3" t="s">
        <v>15</v>
      </c>
      <c r="C207" s="888" t="s">
        <v>21</v>
      </c>
      <c r="D207" s="20">
        <v>1</v>
      </c>
      <c r="E207" s="20"/>
      <c r="F207" s="20">
        <v>1</v>
      </c>
      <c r="G207" s="882">
        <v>2</v>
      </c>
    </row>
    <row r="208" spans="1:7">
      <c r="A208" s="33">
        <v>203</v>
      </c>
      <c r="B208" s="3" t="s">
        <v>15</v>
      </c>
      <c r="C208" s="888" t="s">
        <v>475</v>
      </c>
      <c r="D208" s="20">
        <v>1</v>
      </c>
      <c r="E208" s="20"/>
      <c r="F208" s="20"/>
      <c r="G208" s="882">
        <v>1</v>
      </c>
    </row>
    <row r="209" spans="1:7">
      <c r="A209" s="33">
        <v>204</v>
      </c>
      <c r="B209" s="3" t="s">
        <v>15</v>
      </c>
      <c r="C209" s="888" t="s">
        <v>25</v>
      </c>
      <c r="D209" s="20"/>
      <c r="E209" s="20"/>
      <c r="F209" s="20">
        <v>1</v>
      </c>
      <c r="G209" s="882">
        <v>1</v>
      </c>
    </row>
    <row r="210" spans="1:7">
      <c r="A210" s="33">
        <v>205</v>
      </c>
      <c r="B210" s="3" t="s">
        <v>15</v>
      </c>
      <c r="C210" s="888" t="s">
        <v>26</v>
      </c>
      <c r="D210" s="20">
        <v>1</v>
      </c>
      <c r="E210" s="20"/>
      <c r="F210" s="20">
        <v>1</v>
      </c>
      <c r="G210" s="882">
        <v>2</v>
      </c>
    </row>
    <row r="211" spans="1:7" ht="15.75">
      <c r="A211" s="1408" t="s">
        <v>674</v>
      </c>
      <c r="B211" s="1409"/>
      <c r="C211" s="1409"/>
      <c r="D211" s="809">
        <v>6</v>
      </c>
      <c r="E211" s="809"/>
      <c r="F211" s="809">
        <v>5</v>
      </c>
      <c r="G211" s="883">
        <v>11</v>
      </c>
    </row>
    <row r="212" spans="1:7">
      <c r="A212" s="33">
        <v>206</v>
      </c>
      <c r="B212" s="3" t="s">
        <v>28</v>
      </c>
      <c r="C212" s="888" t="s">
        <v>30</v>
      </c>
      <c r="D212" s="20">
        <v>1</v>
      </c>
      <c r="E212" s="20">
        <v>1</v>
      </c>
      <c r="F212" s="20">
        <v>1</v>
      </c>
      <c r="G212" s="882">
        <v>3</v>
      </c>
    </row>
    <row r="213" spans="1:7">
      <c r="A213" s="33">
        <v>207</v>
      </c>
      <c r="B213" s="3" t="s">
        <v>28</v>
      </c>
      <c r="C213" s="888" t="s">
        <v>36</v>
      </c>
      <c r="D213" s="20">
        <v>1</v>
      </c>
      <c r="E213" s="20"/>
      <c r="F213" s="20"/>
      <c r="G213" s="882">
        <v>1</v>
      </c>
    </row>
    <row r="214" spans="1:7">
      <c r="A214" s="33">
        <v>208</v>
      </c>
      <c r="B214" s="3" t="s">
        <v>28</v>
      </c>
      <c r="C214" s="888" t="s">
        <v>37</v>
      </c>
      <c r="D214" s="20"/>
      <c r="E214" s="20"/>
      <c r="F214" s="20">
        <v>1</v>
      </c>
      <c r="G214" s="882">
        <v>1</v>
      </c>
    </row>
    <row r="215" spans="1:7">
      <c r="A215" s="33">
        <v>209</v>
      </c>
      <c r="B215" s="3" t="s">
        <v>28</v>
      </c>
      <c r="C215" s="888" t="s">
        <v>41</v>
      </c>
      <c r="D215" s="20">
        <v>1</v>
      </c>
      <c r="E215" s="20"/>
      <c r="F215" s="20"/>
      <c r="G215" s="882">
        <v>1</v>
      </c>
    </row>
    <row r="216" spans="1:7">
      <c r="A216" s="33">
        <v>210</v>
      </c>
      <c r="B216" s="3" t="s">
        <v>28</v>
      </c>
      <c r="C216" s="888" t="s">
        <v>43</v>
      </c>
      <c r="D216" s="20">
        <v>1</v>
      </c>
      <c r="E216" s="20"/>
      <c r="F216" s="20"/>
      <c r="G216" s="882">
        <v>1</v>
      </c>
    </row>
    <row r="217" spans="1:7">
      <c r="A217" s="33">
        <v>211</v>
      </c>
      <c r="B217" s="3" t="s">
        <v>28</v>
      </c>
      <c r="C217" s="888" t="s">
        <v>44</v>
      </c>
      <c r="D217" s="20">
        <v>1</v>
      </c>
      <c r="E217" s="20"/>
      <c r="F217" s="20">
        <v>2</v>
      </c>
      <c r="G217" s="882">
        <v>3</v>
      </c>
    </row>
    <row r="218" spans="1:7">
      <c r="A218" s="33">
        <v>212</v>
      </c>
      <c r="B218" s="3" t="s">
        <v>28</v>
      </c>
      <c r="C218" s="888" t="s">
        <v>46</v>
      </c>
      <c r="D218" s="20">
        <v>1</v>
      </c>
      <c r="E218" s="20"/>
      <c r="F218" s="20"/>
      <c r="G218" s="882">
        <v>1</v>
      </c>
    </row>
    <row r="219" spans="1:7">
      <c r="A219" s="33">
        <v>213</v>
      </c>
      <c r="B219" s="3" t="s">
        <v>28</v>
      </c>
      <c r="C219" s="888" t="s">
        <v>454</v>
      </c>
      <c r="D219" s="20">
        <v>1</v>
      </c>
      <c r="E219" s="20"/>
      <c r="F219" s="20">
        <v>1</v>
      </c>
      <c r="G219" s="882">
        <v>2</v>
      </c>
    </row>
    <row r="220" spans="1:7">
      <c r="A220" s="33">
        <v>214</v>
      </c>
      <c r="B220" s="3" t="s">
        <v>28</v>
      </c>
      <c r="C220" s="888" t="s">
        <v>49</v>
      </c>
      <c r="D220" s="20">
        <v>1</v>
      </c>
      <c r="E220" s="20"/>
      <c r="F220" s="20"/>
      <c r="G220" s="882">
        <v>1</v>
      </c>
    </row>
    <row r="221" spans="1:7">
      <c r="A221" s="33">
        <v>215</v>
      </c>
      <c r="B221" s="3" t="s">
        <v>28</v>
      </c>
      <c r="C221" s="888" t="s">
        <v>50</v>
      </c>
      <c r="D221" s="20">
        <v>1</v>
      </c>
      <c r="E221" s="20"/>
      <c r="F221" s="20">
        <v>1</v>
      </c>
      <c r="G221" s="882">
        <v>2</v>
      </c>
    </row>
    <row r="222" spans="1:7">
      <c r="A222" s="33">
        <v>216</v>
      </c>
      <c r="B222" s="3" t="s">
        <v>28</v>
      </c>
      <c r="C222" s="888" t="s">
        <v>475</v>
      </c>
      <c r="D222" s="20">
        <v>1</v>
      </c>
      <c r="E222" s="20"/>
      <c r="F222" s="20">
        <v>2</v>
      </c>
      <c r="G222" s="882">
        <v>3</v>
      </c>
    </row>
    <row r="223" spans="1:7">
      <c r="A223" s="33">
        <v>217</v>
      </c>
      <c r="B223" s="3" t="s">
        <v>28</v>
      </c>
      <c r="C223" s="888" t="s">
        <v>61</v>
      </c>
      <c r="D223" s="20">
        <v>1</v>
      </c>
      <c r="E223" s="20"/>
      <c r="F223" s="20"/>
      <c r="G223" s="882">
        <v>1</v>
      </c>
    </row>
    <row r="224" spans="1:7">
      <c r="A224" s="33">
        <v>218</v>
      </c>
      <c r="B224" s="3" t="s">
        <v>28</v>
      </c>
      <c r="C224" s="888" t="s">
        <v>62</v>
      </c>
      <c r="D224" s="20">
        <v>1</v>
      </c>
      <c r="E224" s="20"/>
      <c r="F224" s="20"/>
      <c r="G224" s="882">
        <v>1</v>
      </c>
    </row>
    <row r="225" spans="1:7">
      <c r="A225" s="33">
        <v>219</v>
      </c>
      <c r="B225" s="3" t="s">
        <v>28</v>
      </c>
      <c r="C225" s="888" t="s">
        <v>65</v>
      </c>
      <c r="D225" s="20">
        <v>1</v>
      </c>
      <c r="E225" s="20"/>
      <c r="F225" s="20"/>
      <c r="G225" s="882">
        <v>1</v>
      </c>
    </row>
    <row r="226" spans="1:7">
      <c r="A226" s="33">
        <v>220</v>
      </c>
      <c r="B226" s="3" t="s">
        <v>28</v>
      </c>
      <c r="C226" s="888" t="s">
        <v>477</v>
      </c>
      <c r="D226" s="20">
        <v>1</v>
      </c>
      <c r="E226" s="20"/>
      <c r="F226" s="20">
        <v>1</v>
      </c>
      <c r="G226" s="882">
        <v>2</v>
      </c>
    </row>
    <row r="227" spans="1:7">
      <c r="A227" s="33">
        <v>221</v>
      </c>
      <c r="B227" s="3" t="s">
        <v>28</v>
      </c>
      <c r="C227" s="888" t="s">
        <v>67</v>
      </c>
      <c r="D227" s="20">
        <v>1</v>
      </c>
      <c r="E227" s="20"/>
      <c r="F227" s="20"/>
      <c r="G227" s="882">
        <v>1</v>
      </c>
    </row>
    <row r="228" spans="1:7">
      <c r="A228" s="33">
        <v>222</v>
      </c>
      <c r="B228" s="3" t="s">
        <v>28</v>
      </c>
      <c r="C228" s="888" t="s">
        <v>70</v>
      </c>
      <c r="D228" s="20">
        <v>1</v>
      </c>
      <c r="E228" s="20"/>
      <c r="F228" s="20"/>
      <c r="G228" s="882">
        <v>1</v>
      </c>
    </row>
    <row r="229" spans="1:7">
      <c r="A229" s="33">
        <v>223</v>
      </c>
      <c r="B229" s="3" t="s">
        <v>28</v>
      </c>
      <c r="C229" s="888" t="s">
        <v>73</v>
      </c>
      <c r="D229" s="20">
        <v>1</v>
      </c>
      <c r="E229" s="20"/>
      <c r="F229" s="20"/>
      <c r="G229" s="882">
        <v>1</v>
      </c>
    </row>
    <row r="230" spans="1:7">
      <c r="A230" s="33">
        <v>224</v>
      </c>
      <c r="B230" s="3" t="s">
        <v>28</v>
      </c>
      <c r="C230" s="888" t="s">
        <v>77</v>
      </c>
      <c r="D230" s="20">
        <v>1</v>
      </c>
      <c r="E230" s="20"/>
      <c r="F230" s="20"/>
      <c r="G230" s="882">
        <v>1</v>
      </c>
    </row>
    <row r="231" spans="1:7" ht="15.75">
      <c r="A231" s="1408" t="s">
        <v>675</v>
      </c>
      <c r="B231" s="1409"/>
      <c r="C231" s="1409"/>
      <c r="D231" s="809">
        <v>18</v>
      </c>
      <c r="E231" s="809">
        <v>1</v>
      </c>
      <c r="F231" s="809">
        <v>9</v>
      </c>
      <c r="G231" s="883">
        <v>28</v>
      </c>
    </row>
    <row r="232" spans="1:7">
      <c r="A232" s="33">
        <v>225</v>
      </c>
      <c r="B232" s="3" t="s">
        <v>84</v>
      </c>
      <c r="C232" s="888" t="s">
        <v>86</v>
      </c>
      <c r="D232" s="20">
        <v>1</v>
      </c>
      <c r="E232" s="20"/>
      <c r="F232" s="20"/>
      <c r="G232" s="882">
        <v>1</v>
      </c>
    </row>
    <row r="233" spans="1:7">
      <c r="A233" s="33">
        <v>226</v>
      </c>
      <c r="B233" s="3" t="s">
        <v>84</v>
      </c>
      <c r="C233" s="888" t="s">
        <v>87</v>
      </c>
      <c r="D233" s="20">
        <v>1</v>
      </c>
      <c r="E233" s="20"/>
      <c r="F233" s="20">
        <v>1</v>
      </c>
      <c r="G233" s="882">
        <v>2</v>
      </c>
    </row>
    <row r="234" spans="1:7">
      <c r="A234" s="33">
        <v>227</v>
      </c>
      <c r="B234" s="3" t="s">
        <v>84</v>
      </c>
      <c r="C234" s="888" t="s">
        <v>88</v>
      </c>
      <c r="D234" s="20">
        <v>1</v>
      </c>
      <c r="E234" s="20"/>
      <c r="F234" s="20"/>
      <c r="G234" s="882">
        <v>1</v>
      </c>
    </row>
    <row r="235" spans="1:7">
      <c r="A235" s="33">
        <v>228</v>
      </c>
      <c r="B235" s="3" t="s">
        <v>84</v>
      </c>
      <c r="C235" s="888" t="s">
        <v>89</v>
      </c>
      <c r="D235" s="20">
        <v>1</v>
      </c>
      <c r="E235" s="20"/>
      <c r="F235" s="20">
        <v>1</v>
      </c>
      <c r="G235" s="882">
        <v>2</v>
      </c>
    </row>
    <row r="236" spans="1:7">
      <c r="A236" s="33">
        <v>229</v>
      </c>
      <c r="B236" s="3" t="s">
        <v>84</v>
      </c>
      <c r="C236" s="888" t="s">
        <v>93</v>
      </c>
      <c r="D236" s="20">
        <v>1</v>
      </c>
      <c r="E236" s="20"/>
      <c r="F236" s="20"/>
      <c r="G236" s="882">
        <v>1</v>
      </c>
    </row>
    <row r="237" spans="1:7">
      <c r="A237" s="33">
        <v>230</v>
      </c>
      <c r="B237" s="3" t="s">
        <v>84</v>
      </c>
      <c r="C237" s="888" t="s">
        <v>94</v>
      </c>
      <c r="D237" s="20">
        <v>1</v>
      </c>
      <c r="E237" s="20"/>
      <c r="F237" s="20">
        <v>1</v>
      </c>
      <c r="G237" s="882">
        <v>2</v>
      </c>
    </row>
    <row r="238" spans="1:7">
      <c r="A238" s="33">
        <v>231</v>
      </c>
      <c r="B238" s="3" t="s">
        <v>84</v>
      </c>
      <c r="C238" s="888" t="s">
        <v>95</v>
      </c>
      <c r="D238" s="20">
        <v>1</v>
      </c>
      <c r="E238" s="20"/>
      <c r="F238" s="20">
        <v>1</v>
      </c>
      <c r="G238" s="882">
        <v>2</v>
      </c>
    </row>
    <row r="239" spans="1:7">
      <c r="A239" s="33">
        <v>232</v>
      </c>
      <c r="B239" s="3" t="s">
        <v>84</v>
      </c>
      <c r="C239" s="888" t="s">
        <v>96</v>
      </c>
      <c r="D239" s="20">
        <v>1</v>
      </c>
      <c r="E239" s="20"/>
      <c r="F239" s="20"/>
      <c r="G239" s="882">
        <v>1</v>
      </c>
    </row>
    <row r="240" spans="1:7">
      <c r="A240" s="33">
        <v>233</v>
      </c>
      <c r="B240" s="3" t="s">
        <v>84</v>
      </c>
      <c r="C240" s="888" t="s">
        <v>97</v>
      </c>
      <c r="D240" s="20">
        <v>1</v>
      </c>
      <c r="E240" s="20"/>
      <c r="F240" s="20">
        <v>1</v>
      </c>
      <c r="G240" s="882">
        <v>2</v>
      </c>
    </row>
    <row r="241" spans="1:7">
      <c r="A241" s="33">
        <v>234</v>
      </c>
      <c r="B241" s="3" t="s">
        <v>84</v>
      </c>
      <c r="C241" s="888" t="s">
        <v>98</v>
      </c>
      <c r="D241" s="20">
        <v>1</v>
      </c>
      <c r="E241" s="20"/>
      <c r="F241" s="20">
        <v>1</v>
      </c>
      <c r="G241" s="882">
        <v>2</v>
      </c>
    </row>
    <row r="242" spans="1:7">
      <c r="A242" s="33">
        <v>235</v>
      </c>
      <c r="B242" s="3" t="s">
        <v>84</v>
      </c>
      <c r="C242" s="888" t="s">
        <v>99</v>
      </c>
      <c r="D242" s="20">
        <v>1</v>
      </c>
      <c r="E242" s="20"/>
      <c r="F242" s="20"/>
      <c r="G242" s="882">
        <v>1</v>
      </c>
    </row>
    <row r="243" spans="1:7">
      <c r="A243" s="33">
        <v>236</v>
      </c>
      <c r="B243" s="3" t="s">
        <v>84</v>
      </c>
      <c r="C243" s="888" t="s">
        <v>100</v>
      </c>
      <c r="D243" s="20">
        <v>1</v>
      </c>
      <c r="E243" s="20"/>
      <c r="F243" s="20">
        <v>1</v>
      </c>
      <c r="G243" s="882">
        <v>2</v>
      </c>
    </row>
    <row r="244" spans="1:7">
      <c r="A244" s="33">
        <v>237</v>
      </c>
      <c r="B244" s="3" t="s">
        <v>84</v>
      </c>
      <c r="C244" s="888" t="s">
        <v>101</v>
      </c>
      <c r="D244" s="20">
        <v>1</v>
      </c>
      <c r="E244" s="20"/>
      <c r="F244" s="20">
        <v>1</v>
      </c>
      <c r="G244" s="882">
        <v>2</v>
      </c>
    </row>
    <row r="245" spans="1:7">
      <c r="A245" s="33">
        <v>238</v>
      </c>
      <c r="B245" s="3" t="s">
        <v>84</v>
      </c>
      <c r="C245" s="888" t="s">
        <v>103</v>
      </c>
      <c r="D245" s="20">
        <v>1</v>
      </c>
      <c r="E245" s="20"/>
      <c r="F245" s="20">
        <v>1</v>
      </c>
      <c r="G245" s="882">
        <v>2</v>
      </c>
    </row>
    <row r="246" spans="1:7">
      <c r="A246" s="33">
        <v>239</v>
      </c>
      <c r="B246" s="3" t="s">
        <v>84</v>
      </c>
      <c r="C246" s="888" t="s">
        <v>104</v>
      </c>
      <c r="D246" s="20">
        <v>1</v>
      </c>
      <c r="E246" s="20"/>
      <c r="F246" s="20">
        <v>1</v>
      </c>
      <c r="G246" s="882">
        <v>2</v>
      </c>
    </row>
    <row r="247" spans="1:7">
      <c r="A247" s="33">
        <v>240</v>
      </c>
      <c r="B247" s="3" t="s">
        <v>84</v>
      </c>
      <c r="C247" s="888" t="s">
        <v>105</v>
      </c>
      <c r="D247" s="20">
        <v>1</v>
      </c>
      <c r="E247" s="20"/>
      <c r="F247" s="20"/>
      <c r="G247" s="882">
        <v>1</v>
      </c>
    </row>
    <row r="248" spans="1:7">
      <c r="A248" s="33">
        <v>241</v>
      </c>
      <c r="B248" s="3" t="s">
        <v>84</v>
      </c>
      <c r="C248" s="888" t="s">
        <v>475</v>
      </c>
      <c r="D248" s="20">
        <v>1</v>
      </c>
      <c r="E248" s="20"/>
      <c r="F248" s="20">
        <v>1</v>
      </c>
      <c r="G248" s="882">
        <v>2</v>
      </c>
    </row>
    <row r="249" spans="1:7">
      <c r="A249" s="33">
        <v>242</v>
      </c>
      <c r="B249" s="3" t="s">
        <v>84</v>
      </c>
      <c r="C249" s="888" t="s">
        <v>106</v>
      </c>
      <c r="D249" s="20">
        <v>1</v>
      </c>
      <c r="E249" s="20"/>
      <c r="F249" s="20">
        <v>1</v>
      </c>
      <c r="G249" s="882">
        <v>2</v>
      </c>
    </row>
    <row r="250" spans="1:7">
      <c r="A250" s="33">
        <v>243</v>
      </c>
      <c r="B250" s="3" t="s">
        <v>84</v>
      </c>
      <c r="C250" s="888" t="s">
        <v>107</v>
      </c>
      <c r="D250" s="20">
        <v>1</v>
      </c>
      <c r="E250" s="20"/>
      <c r="F250" s="20">
        <v>1</v>
      </c>
      <c r="G250" s="882">
        <v>2</v>
      </c>
    </row>
    <row r="251" spans="1:7">
      <c r="A251" s="33">
        <v>244</v>
      </c>
      <c r="B251" s="3" t="s">
        <v>84</v>
      </c>
      <c r="C251" s="888" t="s">
        <v>108</v>
      </c>
      <c r="D251" s="20">
        <v>1</v>
      </c>
      <c r="E251" s="20"/>
      <c r="F251" s="20">
        <v>1</v>
      </c>
      <c r="G251" s="882">
        <v>2</v>
      </c>
    </row>
    <row r="252" spans="1:7">
      <c r="A252" s="33">
        <v>245</v>
      </c>
      <c r="B252" s="3" t="s">
        <v>84</v>
      </c>
      <c r="C252" s="888" t="s">
        <v>109</v>
      </c>
      <c r="D252" s="20">
        <v>1</v>
      </c>
      <c r="E252" s="20"/>
      <c r="F252" s="20"/>
      <c r="G252" s="882">
        <v>1</v>
      </c>
    </row>
    <row r="253" spans="1:7">
      <c r="A253" s="33">
        <v>246</v>
      </c>
      <c r="B253" s="3" t="s">
        <v>84</v>
      </c>
      <c r="C253" s="888" t="s">
        <v>112</v>
      </c>
      <c r="D253" s="20">
        <v>1</v>
      </c>
      <c r="E253" s="20"/>
      <c r="F253" s="20"/>
      <c r="G253" s="882">
        <v>1</v>
      </c>
    </row>
    <row r="254" spans="1:7">
      <c r="A254" s="33">
        <v>247</v>
      </c>
      <c r="B254" s="3" t="s">
        <v>84</v>
      </c>
      <c r="C254" s="888" t="s">
        <v>113</v>
      </c>
      <c r="D254" s="20"/>
      <c r="E254" s="20"/>
      <c r="F254" s="20">
        <v>1</v>
      </c>
      <c r="G254" s="882">
        <v>1</v>
      </c>
    </row>
    <row r="255" spans="1:7">
      <c r="A255" s="33">
        <v>248</v>
      </c>
      <c r="B255" s="3" t="s">
        <v>84</v>
      </c>
      <c r="C255" s="888" t="s">
        <v>114</v>
      </c>
      <c r="D255" s="20">
        <v>1</v>
      </c>
      <c r="E255" s="20"/>
      <c r="F255" s="20">
        <v>1</v>
      </c>
      <c r="G255" s="882">
        <v>2</v>
      </c>
    </row>
    <row r="256" spans="1:7">
      <c r="A256" s="33">
        <v>249</v>
      </c>
      <c r="B256" s="3" t="s">
        <v>84</v>
      </c>
      <c r="C256" s="888" t="s">
        <v>115</v>
      </c>
      <c r="D256" s="20">
        <v>1</v>
      </c>
      <c r="E256" s="20"/>
      <c r="F256" s="20"/>
      <c r="G256" s="882">
        <v>1</v>
      </c>
    </row>
    <row r="257" spans="1:7" ht="15.75">
      <c r="A257" s="1408" t="s">
        <v>676</v>
      </c>
      <c r="B257" s="1409"/>
      <c r="C257" s="1409"/>
      <c r="D257" s="809">
        <v>24</v>
      </c>
      <c r="E257" s="809"/>
      <c r="F257" s="809">
        <v>16</v>
      </c>
      <c r="G257" s="883">
        <v>40</v>
      </c>
    </row>
    <row r="258" spans="1:7">
      <c r="A258" s="33">
        <v>250</v>
      </c>
      <c r="B258" s="3" t="s">
        <v>117</v>
      </c>
      <c r="C258" s="888" t="s">
        <v>87</v>
      </c>
      <c r="D258" s="20">
        <v>1</v>
      </c>
      <c r="E258" s="20"/>
      <c r="F258" s="20"/>
      <c r="G258" s="882">
        <v>1</v>
      </c>
    </row>
    <row r="259" spans="1:7">
      <c r="A259" s="33">
        <v>251</v>
      </c>
      <c r="B259" s="3" t="s">
        <v>117</v>
      </c>
      <c r="C259" s="888" t="s">
        <v>121</v>
      </c>
      <c r="D259" s="20">
        <v>1</v>
      </c>
      <c r="E259" s="20"/>
      <c r="F259" s="20"/>
      <c r="G259" s="882">
        <v>1</v>
      </c>
    </row>
    <row r="260" spans="1:7">
      <c r="A260" s="33">
        <v>252</v>
      </c>
      <c r="B260" s="3" t="s">
        <v>117</v>
      </c>
      <c r="C260" s="888" t="s">
        <v>122</v>
      </c>
      <c r="D260" s="20">
        <v>1</v>
      </c>
      <c r="E260" s="20"/>
      <c r="F260" s="20"/>
      <c r="G260" s="882">
        <v>1</v>
      </c>
    </row>
    <row r="261" spans="1:7">
      <c r="A261" s="33">
        <v>253</v>
      </c>
      <c r="B261" s="3" t="s">
        <v>117</v>
      </c>
      <c r="C261" s="888" t="s">
        <v>123</v>
      </c>
      <c r="D261" s="20">
        <v>1</v>
      </c>
      <c r="E261" s="20">
        <v>1</v>
      </c>
      <c r="F261" s="20">
        <v>1</v>
      </c>
      <c r="G261" s="882">
        <v>3</v>
      </c>
    </row>
    <row r="262" spans="1:7">
      <c r="A262" s="33">
        <v>254</v>
      </c>
      <c r="B262" s="3" t="s">
        <v>117</v>
      </c>
      <c r="C262" s="888" t="s">
        <v>124</v>
      </c>
      <c r="D262" s="20">
        <v>1</v>
      </c>
      <c r="E262" s="20"/>
      <c r="F262" s="20"/>
      <c r="G262" s="882">
        <v>1</v>
      </c>
    </row>
    <row r="263" spans="1:7">
      <c r="A263" s="33">
        <v>255</v>
      </c>
      <c r="B263" s="3" t="s">
        <v>117</v>
      </c>
      <c r="C263" s="888" t="s">
        <v>475</v>
      </c>
      <c r="D263" s="20">
        <v>1</v>
      </c>
      <c r="E263" s="20"/>
      <c r="F263" s="20">
        <v>1</v>
      </c>
      <c r="G263" s="882">
        <v>2</v>
      </c>
    </row>
    <row r="264" spans="1:7">
      <c r="A264" s="33">
        <v>256</v>
      </c>
      <c r="B264" s="3" t="s">
        <v>117</v>
      </c>
      <c r="C264" s="888" t="s">
        <v>125</v>
      </c>
      <c r="D264" s="20">
        <v>1</v>
      </c>
      <c r="E264" s="20"/>
      <c r="F264" s="20">
        <v>1</v>
      </c>
      <c r="G264" s="882">
        <v>2</v>
      </c>
    </row>
    <row r="265" spans="1:7">
      <c r="A265" s="33">
        <v>257</v>
      </c>
      <c r="B265" s="3" t="s">
        <v>117</v>
      </c>
      <c r="C265" s="888" t="s">
        <v>126</v>
      </c>
      <c r="D265" s="20"/>
      <c r="E265" s="20"/>
      <c r="F265" s="20">
        <v>1</v>
      </c>
      <c r="G265" s="882">
        <v>1</v>
      </c>
    </row>
    <row r="266" spans="1:7">
      <c r="A266" s="33">
        <v>258</v>
      </c>
      <c r="B266" s="3" t="s">
        <v>117</v>
      </c>
      <c r="C266" s="888" t="s">
        <v>127</v>
      </c>
      <c r="D266" s="20">
        <v>1</v>
      </c>
      <c r="E266" s="20"/>
      <c r="F266" s="20"/>
      <c r="G266" s="882">
        <v>1</v>
      </c>
    </row>
    <row r="267" spans="1:7">
      <c r="A267" s="33">
        <v>259</v>
      </c>
      <c r="B267" s="3" t="s">
        <v>117</v>
      </c>
      <c r="C267" s="888" t="s">
        <v>128</v>
      </c>
      <c r="D267" s="20">
        <v>1</v>
      </c>
      <c r="E267" s="20"/>
      <c r="F267" s="20">
        <v>1</v>
      </c>
      <c r="G267" s="882">
        <v>2</v>
      </c>
    </row>
    <row r="268" spans="1:7">
      <c r="A268" s="33">
        <v>260</v>
      </c>
      <c r="B268" s="3" t="s">
        <v>117</v>
      </c>
      <c r="C268" s="888" t="s">
        <v>130</v>
      </c>
      <c r="D268" s="20">
        <v>1</v>
      </c>
      <c r="E268" s="20"/>
      <c r="F268" s="20">
        <v>1</v>
      </c>
      <c r="G268" s="882">
        <v>2</v>
      </c>
    </row>
    <row r="269" spans="1:7">
      <c r="A269" s="33">
        <v>261</v>
      </c>
      <c r="B269" s="3" t="s">
        <v>117</v>
      </c>
      <c r="C269" s="888" t="s">
        <v>131</v>
      </c>
      <c r="D269" s="20">
        <v>1</v>
      </c>
      <c r="E269" s="20"/>
      <c r="F269" s="20"/>
      <c r="G269" s="882">
        <v>1</v>
      </c>
    </row>
    <row r="270" spans="1:7">
      <c r="A270" s="33">
        <v>262</v>
      </c>
      <c r="B270" s="3" t="s">
        <v>117</v>
      </c>
      <c r="C270" s="888" t="s">
        <v>134</v>
      </c>
      <c r="D270" s="20"/>
      <c r="E270" s="20"/>
      <c r="F270" s="20">
        <v>1</v>
      </c>
      <c r="G270" s="882">
        <v>1</v>
      </c>
    </row>
    <row r="271" spans="1:7">
      <c r="A271" s="33">
        <v>263</v>
      </c>
      <c r="B271" s="3" t="s">
        <v>117</v>
      </c>
      <c r="C271" s="888" t="s">
        <v>135</v>
      </c>
      <c r="D271" s="20"/>
      <c r="E271" s="20"/>
      <c r="F271" s="20">
        <v>1</v>
      </c>
      <c r="G271" s="882">
        <v>1</v>
      </c>
    </row>
    <row r="272" spans="1:7">
      <c r="A272" s="33">
        <v>264</v>
      </c>
      <c r="B272" s="3" t="s">
        <v>117</v>
      </c>
      <c r="C272" s="888" t="s">
        <v>136</v>
      </c>
      <c r="D272" s="20">
        <v>1</v>
      </c>
      <c r="E272" s="20"/>
      <c r="F272" s="20"/>
      <c r="G272" s="882">
        <v>1</v>
      </c>
    </row>
    <row r="273" spans="1:7">
      <c r="A273" s="33">
        <v>265</v>
      </c>
      <c r="B273" s="3" t="s">
        <v>117</v>
      </c>
      <c r="C273" s="888" t="s">
        <v>138</v>
      </c>
      <c r="D273" s="20">
        <v>1</v>
      </c>
      <c r="E273" s="20"/>
      <c r="F273" s="20">
        <v>1</v>
      </c>
      <c r="G273" s="882">
        <v>2</v>
      </c>
    </row>
    <row r="274" spans="1:7" ht="15.75">
      <c r="A274" s="1408" t="s">
        <v>677</v>
      </c>
      <c r="B274" s="1409"/>
      <c r="C274" s="1409"/>
      <c r="D274" s="809">
        <v>13</v>
      </c>
      <c r="E274" s="809">
        <v>1</v>
      </c>
      <c r="F274" s="809">
        <v>9</v>
      </c>
      <c r="G274" s="883">
        <v>23</v>
      </c>
    </row>
    <row r="275" spans="1:7">
      <c r="A275" s="33">
        <v>266</v>
      </c>
      <c r="B275" s="3" t="s">
        <v>390</v>
      </c>
      <c r="C275" s="888" t="s">
        <v>391</v>
      </c>
      <c r="D275" s="20"/>
      <c r="E275" s="20"/>
      <c r="F275" s="20">
        <v>1</v>
      </c>
      <c r="G275" s="882">
        <v>1</v>
      </c>
    </row>
    <row r="276" spans="1:7">
      <c r="A276" s="33">
        <v>267</v>
      </c>
      <c r="B276" s="3" t="s">
        <v>390</v>
      </c>
      <c r="C276" s="888" t="s">
        <v>392</v>
      </c>
      <c r="D276" s="20">
        <v>1</v>
      </c>
      <c r="E276" s="20"/>
      <c r="F276" s="20">
        <v>1</v>
      </c>
      <c r="G276" s="882">
        <v>2</v>
      </c>
    </row>
    <row r="277" spans="1:7">
      <c r="A277" s="33">
        <v>268</v>
      </c>
      <c r="B277" s="3" t="s">
        <v>390</v>
      </c>
      <c r="C277" s="888" t="s">
        <v>393</v>
      </c>
      <c r="D277" s="20">
        <v>1</v>
      </c>
      <c r="E277" s="20"/>
      <c r="F277" s="20">
        <v>1</v>
      </c>
      <c r="G277" s="882">
        <v>2</v>
      </c>
    </row>
    <row r="278" spans="1:7">
      <c r="A278" s="33">
        <v>269</v>
      </c>
      <c r="B278" s="3" t="s">
        <v>390</v>
      </c>
      <c r="C278" s="888" t="s">
        <v>400</v>
      </c>
      <c r="D278" s="20">
        <v>1</v>
      </c>
      <c r="E278" s="20"/>
      <c r="F278" s="20"/>
      <c r="G278" s="882">
        <v>1</v>
      </c>
    </row>
    <row r="279" spans="1:7">
      <c r="A279" s="33">
        <v>270</v>
      </c>
      <c r="B279" s="3" t="s">
        <v>390</v>
      </c>
      <c r="C279" s="888" t="s">
        <v>403</v>
      </c>
      <c r="D279" s="20">
        <v>1</v>
      </c>
      <c r="E279" s="20"/>
      <c r="F279" s="20">
        <v>1</v>
      </c>
      <c r="G279" s="882">
        <v>2</v>
      </c>
    </row>
    <row r="280" spans="1:7">
      <c r="A280" s="33">
        <v>271</v>
      </c>
      <c r="B280" s="3" t="s">
        <v>390</v>
      </c>
      <c r="C280" s="888" t="s">
        <v>475</v>
      </c>
      <c r="D280" s="20">
        <v>1</v>
      </c>
      <c r="E280" s="20"/>
      <c r="F280" s="20">
        <v>2</v>
      </c>
      <c r="G280" s="882">
        <v>3</v>
      </c>
    </row>
    <row r="281" spans="1:7">
      <c r="A281" s="33">
        <v>272</v>
      </c>
      <c r="B281" s="3" t="s">
        <v>390</v>
      </c>
      <c r="C281" s="888" t="s">
        <v>404</v>
      </c>
      <c r="D281" s="20"/>
      <c r="E281" s="20"/>
      <c r="F281" s="20">
        <v>1</v>
      </c>
      <c r="G281" s="882">
        <v>1</v>
      </c>
    </row>
    <row r="282" spans="1:7">
      <c r="A282" s="33">
        <v>273</v>
      </c>
      <c r="B282" s="3" t="s">
        <v>390</v>
      </c>
      <c r="C282" s="888" t="s">
        <v>406</v>
      </c>
      <c r="D282" s="20">
        <v>1</v>
      </c>
      <c r="E282" s="20"/>
      <c r="F282" s="20">
        <v>1</v>
      </c>
      <c r="G282" s="882">
        <v>2</v>
      </c>
    </row>
    <row r="283" spans="1:7">
      <c r="A283" s="33">
        <v>274</v>
      </c>
      <c r="B283" s="3" t="s">
        <v>390</v>
      </c>
      <c r="C283" s="888" t="s">
        <v>409</v>
      </c>
      <c r="D283" s="20">
        <v>1</v>
      </c>
      <c r="E283" s="20"/>
      <c r="F283" s="20">
        <v>2</v>
      </c>
      <c r="G283" s="882">
        <v>3</v>
      </c>
    </row>
    <row r="284" spans="1:7">
      <c r="A284" s="33">
        <v>275</v>
      </c>
      <c r="B284" s="3" t="s">
        <v>390</v>
      </c>
      <c r="C284" s="888" t="s">
        <v>410</v>
      </c>
      <c r="D284" s="20">
        <v>1</v>
      </c>
      <c r="E284" s="20"/>
      <c r="F284" s="20">
        <v>1</v>
      </c>
      <c r="G284" s="882">
        <v>2</v>
      </c>
    </row>
    <row r="285" spans="1:7">
      <c r="A285" s="33">
        <v>276</v>
      </c>
      <c r="B285" s="3" t="s">
        <v>390</v>
      </c>
      <c r="C285" s="888" t="s">
        <v>411</v>
      </c>
      <c r="D285" s="20"/>
      <c r="E285" s="20"/>
      <c r="F285" s="20">
        <v>1</v>
      </c>
      <c r="G285" s="882">
        <v>1</v>
      </c>
    </row>
    <row r="286" spans="1:7">
      <c r="A286" s="33">
        <v>277</v>
      </c>
      <c r="B286" s="3" t="s">
        <v>390</v>
      </c>
      <c r="C286" s="888" t="s">
        <v>412</v>
      </c>
      <c r="D286" s="20">
        <v>1</v>
      </c>
      <c r="E286" s="20"/>
      <c r="F286" s="20">
        <v>1</v>
      </c>
      <c r="G286" s="882">
        <v>2</v>
      </c>
    </row>
    <row r="287" spans="1:7">
      <c r="A287" s="33">
        <v>278</v>
      </c>
      <c r="B287" s="3" t="s">
        <v>390</v>
      </c>
      <c r="C287" s="888" t="s">
        <v>413</v>
      </c>
      <c r="D287" s="20">
        <v>1</v>
      </c>
      <c r="E287" s="20"/>
      <c r="F287" s="20">
        <v>1</v>
      </c>
      <c r="G287" s="882">
        <v>2</v>
      </c>
    </row>
    <row r="288" spans="1:7">
      <c r="A288" s="33">
        <v>279</v>
      </c>
      <c r="B288" s="3" t="s">
        <v>390</v>
      </c>
      <c r="C288" s="888" t="s">
        <v>415</v>
      </c>
      <c r="D288" s="20">
        <v>1</v>
      </c>
      <c r="E288" s="20"/>
      <c r="F288" s="20"/>
      <c r="G288" s="882">
        <v>1</v>
      </c>
    </row>
    <row r="289" spans="1:7">
      <c r="A289" s="33">
        <v>280</v>
      </c>
      <c r="B289" s="3" t="s">
        <v>390</v>
      </c>
      <c r="C289" s="888" t="s">
        <v>416</v>
      </c>
      <c r="D289" s="20">
        <v>1</v>
      </c>
      <c r="E289" s="20"/>
      <c r="F289" s="20">
        <v>1</v>
      </c>
      <c r="G289" s="882">
        <v>2</v>
      </c>
    </row>
    <row r="290" spans="1:7">
      <c r="A290" s="33">
        <v>281</v>
      </c>
      <c r="B290" s="3" t="s">
        <v>390</v>
      </c>
      <c r="C290" s="888" t="s">
        <v>417</v>
      </c>
      <c r="D290" s="20"/>
      <c r="E290" s="20"/>
      <c r="F290" s="20">
        <v>1</v>
      </c>
      <c r="G290" s="882">
        <v>1</v>
      </c>
    </row>
    <row r="291" spans="1:7">
      <c r="A291" s="33">
        <v>282</v>
      </c>
      <c r="B291" s="3" t="s">
        <v>390</v>
      </c>
      <c r="C291" s="888" t="s">
        <v>418</v>
      </c>
      <c r="D291" s="20">
        <v>1</v>
      </c>
      <c r="E291" s="20"/>
      <c r="F291" s="20">
        <v>1</v>
      </c>
      <c r="G291" s="882">
        <v>2</v>
      </c>
    </row>
    <row r="292" spans="1:7">
      <c r="A292" s="33">
        <v>283</v>
      </c>
      <c r="B292" s="3" t="s">
        <v>390</v>
      </c>
      <c r="C292" s="888" t="s">
        <v>419</v>
      </c>
      <c r="D292" s="20">
        <v>1</v>
      </c>
      <c r="E292" s="20"/>
      <c r="F292" s="20">
        <v>1</v>
      </c>
      <c r="G292" s="882">
        <v>2</v>
      </c>
    </row>
    <row r="293" spans="1:7">
      <c r="A293" s="33">
        <v>284</v>
      </c>
      <c r="B293" s="3" t="s">
        <v>390</v>
      </c>
      <c r="C293" s="888" t="s">
        <v>420</v>
      </c>
      <c r="D293" s="20">
        <v>1</v>
      </c>
      <c r="E293" s="20"/>
      <c r="F293" s="20">
        <v>1</v>
      </c>
      <c r="G293" s="882">
        <v>2</v>
      </c>
    </row>
    <row r="294" spans="1:7">
      <c r="A294" s="33">
        <v>285</v>
      </c>
      <c r="B294" s="3" t="s">
        <v>390</v>
      </c>
      <c r="C294" s="888" t="s">
        <v>421</v>
      </c>
      <c r="D294" s="20">
        <v>1</v>
      </c>
      <c r="E294" s="20"/>
      <c r="F294" s="20">
        <v>1</v>
      </c>
      <c r="G294" s="882">
        <v>2</v>
      </c>
    </row>
    <row r="295" spans="1:7">
      <c r="A295" s="33">
        <v>286</v>
      </c>
      <c r="B295" s="3" t="s">
        <v>390</v>
      </c>
      <c r="C295" s="888" t="s">
        <v>1875</v>
      </c>
      <c r="D295" s="20">
        <v>1</v>
      </c>
      <c r="E295" s="20"/>
      <c r="F295" s="20">
        <v>1</v>
      </c>
      <c r="G295" s="882">
        <v>2</v>
      </c>
    </row>
    <row r="296" spans="1:7">
      <c r="A296" s="33">
        <v>287</v>
      </c>
      <c r="B296" s="3" t="s">
        <v>390</v>
      </c>
      <c r="C296" s="888" t="s">
        <v>423</v>
      </c>
      <c r="D296" s="20">
        <v>1</v>
      </c>
      <c r="E296" s="20"/>
      <c r="F296" s="20">
        <v>1</v>
      </c>
      <c r="G296" s="882">
        <v>2</v>
      </c>
    </row>
    <row r="297" spans="1:7">
      <c r="A297" s="33">
        <v>288</v>
      </c>
      <c r="B297" s="3" t="s">
        <v>390</v>
      </c>
      <c r="C297" s="888" t="s">
        <v>424</v>
      </c>
      <c r="D297" s="20"/>
      <c r="E297" s="20"/>
      <c r="F297" s="20">
        <v>1</v>
      </c>
      <c r="G297" s="882">
        <v>1</v>
      </c>
    </row>
    <row r="298" spans="1:7">
      <c r="A298" s="33">
        <v>289</v>
      </c>
      <c r="B298" s="3" t="s">
        <v>390</v>
      </c>
      <c r="C298" s="888" t="s">
        <v>426</v>
      </c>
      <c r="D298" s="20">
        <v>1</v>
      </c>
      <c r="E298" s="20"/>
      <c r="F298" s="20">
        <v>1</v>
      </c>
      <c r="G298" s="882">
        <v>2</v>
      </c>
    </row>
    <row r="299" spans="1:7">
      <c r="A299" s="33">
        <v>290</v>
      </c>
      <c r="B299" s="3" t="s">
        <v>390</v>
      </c>
      <c r="C299" s="888" t="s">
        <v>477</v>
      </c>
      <c r="D299" s="20">
        <v>1</v>
      </c>
      <c r="E299" s="20"/>
      <c r="F299" s="20">
        <v>1</v>
      </c>
      <c r="G299" s="882">
        <v>2</v>
      </c>
    </row>
    <row r="300" spans="1:7">
      <c r="A300" s="33">
        <v>291</v>
      </c>
      <c r="B300" s="3" t="s">
        <v>390</v>
      </c>
      <c r="C300" s="888" t="s">
        <v>430</v>
      </c>
      <c r="D300" s="20"/>
      <c r="E300" s="20"/>
      <c r="F300" s="20">
        <v>1</v>
      </c>
      <c r="G300" s="882">
        <v>1</v>
      </c>
    </row>
    <row r="301" spans="1:7">
      <c r="A301" s="33">
        <v>292</v>
      </c>
      <c r="B301" s="3" t="s">
        <v>390</v>
      </c>
      <c r="C301" s="888" t="s">
        <v>431</v>
      </c>
      <c r="D301" s="20">
        <v>1</v>
      </c>
      <c r="E301" s="20"/>
      <c r="F301" s="20">
        <v>1</v>
      </c>
      <c r="G301" s="882">
        <v>2</v>
      </c>
    </row>
    <row r="302" spans="1:7">
      <c r="A302" s="33">
        <v>293</v>
      </c>
      <c r="B302" s="3" t="s">
        <v>390</v>
      </c>
      <c r="C302" s="888" t="s">
        <v>434</v>
      </c>
      <c r="D302" s="20">
        <v>1</v>
      </c>
      <c r="E302" s="20"/>
      <c r="F302" s="20">
        <v>1</v>
      </c>
      <c r="G302" s="882">
        <v>2</v>
      </c>
    </row>
    <row r="303" spans="1:7">
      <c r="A303" s="33">
        <v>294</v>
      </c>
      <c r="B303" s="3" t="s">
        <v>390</v>
      </c>
      <c r="C303" s="888" t="s">
        <v>435</v>
      </c>
      <c r="D303" s="20"/>
      <c r="E303" s="20"/>
      <c r="F303" s="20">
        <v>1</v>
      </c>
      <c r="G303" s="882">
        <v>1</v>
      </c>
    </row>
    <row r="304" spans="1:7">
      <c r="A304" s="33">
        <v>295</v>
      </c>
      <c r="B304" s="3" t="s">
        <v>390</v>
      </c>
      <c r="C304" s="888" t="s">
        <v>437</v>
      </c>
      <c r="D304" s="20">
        <v>1</v>
      </c>
      <c r="E304" s="20"/>
      <c r="F304" s="20">
        <v>1</v>
      </c>
      <c r="G304" s="882">
        <v>2</v>
      </c>
    </row>
    <row r="305" spans="1:7">
      <c r="A305" s="33">
        <v>296</v>
      </c>
      <c r="B305" s="3" t="s">
        <v>390</v>
      </c>
      <c r="C305" s="888" t="s">
        <v>438</v>
      </c>
      <c r="D305" s="20">
        <v>1</v>
      </c>
      <c r="E305" s="20"/>
      <c r="F305" s="20">
        <v>1</v>
      </c>
      <c r="G305" s="882">
        <v>2</v>
      </c>
    </row>
    <row r="306" spans="1:7">
      <c r="A306" s="33">
        <v>297</v>
      </c>
      <c r="B306" s="3" t="s">
        <v>390</v>
      </c>
      <c r="C306" s="888" t="s">
        <v>440</v>
      </c>
      <c r="D306" s="20">
        <v>1</v>
      </c>
      <c r="E306" s="20"/>
      <c r="F306" s="20">
        <v>1</v>
      </c>
      <c r="G306" s="882">
        <v>2</v>
      </c>
    </row>
    <row r="307" spans="1:7" ht="15.75">
      <c r="A307" s="1408" t="s">
        <v>679</v>
      </c>
      <c r="B307" s="1409"/>
      <c r="C307" s="1409"/>
      <c r="D307" s="809">
        <v>25</v>
      </c>
      <c r="E307" s="809"/>
      <c r="F307" s="809">
        <v>32</v>
      </c>
      <c r="G307" s="883">
        <v>57</v>
      </c>
    </row>
    <row r="308" spans="1:7">
      <c r="A308" s="33">
        <v>298</v>
      </c>
      <c r="B308" s="3" t="s">
        <v>442</v>
      </c>
      <c r="C308" s="888" t="s">
        <v>443</v>
      </c>
      <c r="D308" s="20">
        <v>1</v>
      </c>
      <c r="E308" s="20"/>
      <c r="F308" s="20"/>
      <c r="G308" s="882">
        <v>1</v>
      </c>
    </row>
    <row r="309" spans="1:7">
      <c r="A309" s="33">
        <v>299</v>
      </c>
      <c r="B309" s="3" t="s">
        <v>442</v>
      </c>
      <c r="C309" s="888" t="s">
        <v>444</v>
      </c>
      <c r="D309" s="20">
        <v>1</v>
      </c>
      <c r="E309" s="20"/>
      <c r="F309" s="20"/>
      <c r="G309" s="882">
        <v>1</v>
      </c>
    </row>
    <row r="310" spans="1:7">
      <c r="A310" s="33">
        <v>300</v>
      </c>
      <c r="B310" s="3" t="s">
        <v>442</v>
      </c>
      <c r="C310" s="888" t="s">
        <v>475</v>
      </c>
      <c r="D310" s="20">
        <v>1</v>
      </c>
      <c r="E310" s="20"/>
      <c r="F310" s="20"/>
      <c r="G310" s="882">
        <v>1</v>
      </c>
    </row>
    <row r="311" spans="1:7">
      <c r="A311" s="33">
        <v>301</v>
      </c>
      <c r="B311" s="3" t="s">
        <v>442</v>
      </c>
      <c r="C311" s="888" t="s">
        <v>445</v>
      </c>
      <c r="D311" s="20">
        <v>1</v>
      </c>
      <c r="E311" s="20"/>
      <c r="F311" s="20">
        <v>1</v>
      </c>
      <c r="G311" s="882">
        <v>2</v>
      </c>
    </row>
    <row r="312" spans="1:7">
      <c r="A312" s="33">
        <v>302</v>
      </c>
      <c r="B312" s="3" t="s">
        <v>442</v>
      </c>
      <c r="C312" s="888" t="s">
        <v>477</v>
      </c>
      <c r="D312" s="20">
        <v>1</v>
      </c>
      <c r="E312" s="20"/>
      <c r="F312" s="20"/>
      <c r="G312" s="882">
        <v>1</v>
      </c>
    </row>
    <row r="313" spans="1:7" ht="15.75">
      <c r="A313" s="1408" t="s">
        <v>680</v>
      </c>
      <c r="B313" s="1409"/>
      <c r="C313" s="1409"/>
      <c r="D313" s="809">
        <v>5</v>
      </c>
      <c r="E313" s="809"/>
      <c r="F313" s="809">
        <v>1</v>
      </c>
      <c r="G313" s="883">
        <v>6</v>
      </c>
    </row>
    <row r="314" spans="1:7" ht="19.5" thickBot="1">
      <c r="A314" s="1410" t="s">
        <v>681</v>
      </c>
      <c r="B314" s="1411"/>
      <c r="C314" s="1411"/>
      <c r="D314" s="810">
        <v>276</v>
      </c>
      <c r="E314" s="810">
        <v>14</v>
      </c>
      <c r="F314" s="810">
        <v>268</v>
      </c>
      <c r="G314" s="884">
        <v>558</v>
      </c>
    </row>
  </sheetData>
  <sheetProtection password="E71B" sheet="1" objects="1" scenarios="1"/>
  <mergeCells count="14">
    <mergeCell ref="A313:C313"/>
    <mergeCell ref="A314:C314"/>
    <mergeCell ref="A307:C307"/>
    <mergeCell ref="B3:B4"/>
    <mergeCell ref="A3:A4"/>
    <mergeCell ref="A203:C203"/>
    <mergeCell ref="A211:C211"/>
    <mergeCell ref="A231:C231"/>
    <mergeCell ref="A257:C257"/>
    <mergeCell ref="A1:G1"/>
    <mergeCell ref="A2:G2"/>
    <mergeCell ref="D3:G3"/>
    <mergeCell ref="C3:C4"/>
    <mergeCell ref="A274:C274"/>
  </mergeCells>
  <pageMargins left="0.51181102362204722" right="0.11811023622047245" top="0.43307086614173229" bottom="0.27559055118110237" header="0.31496062992125984" footer="0.31496062992125984"/>
  <pageSetup paperSize="9" orientation="portrait" horizontalDpi="0" verticalDpi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07"/>
  <sheetViews>
    <sheetView showWhiteSpace="0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5" sqref="C5"/>
    </sheetView>
  </sheetViews>
  <sheetFormatPr defaultRowHeight="15"/>
  <cols>
    <col min="1" max="1" width="11" customWidth="1"/>
    <col min="2" max="2" width="42.28515625" customWidth="1"/>
    <col min="3" max="3" width="4.140625" style="2" customWidth="1"/>
    <col min="4" max="4" width="4.140625" customWidth="1"/>
    <col min="5" max="5" width="5.42578125" customWidth="1"/>
    <col min="6" max="6" width="3.5703125" customWidth="1"/>
    <col min="7" max="7" width="4.140625" customWidth="1"/>
    <col min="8" max="8" width="3.42578125" customWidth="1"/>
    <col min="9" max="9" width="4.7109375" customWidth="1"/>
    <col min="10" max="10" width="5.5703125" customWidth="1"/>
    <col min="11" max="11" width="5.28515625" customWidth="1"/>
    <col min="12" max="12" width="3.28515625" customWidth="1"/>
    <col min="13" max="13" width="4.140625" style="2" customWidth="1"/>
    <col min="14" max="14" width="5.28515625" customWidth="1"/>
    <col min="15" max="15" width="3.42578125" customWidth="1"/>
    <col min="16" max="16" width="4.140625" customWidth="1"/>
    <col min="17" max="17" width="4.140625" style="2" customWidth="1"/>
    <col min="18" max="19" width="4.140625" customWidth="1"/>
    <col min="20" max="20" width="5.7109375" customWidth="1"/>
    <col min="21" max="21" width="4.140625" customWidth="1"/>
    <col min="22" max="22" width="4.140625" style="2" customWidth="1"/>
    <col min="23" max="24" width="4.140625" customWidth="1"/>
    <col min="25" max="25" width="4.140625" style="2" customWidth="1"/>
    <col min="26" max="26" width="4.7109375" customWidth="1"/>
    <col min="27" max="27" width="4.140625" style="2" customWidth="1"/>
    <col min="28" max="29" width="4.140625" customWidth="1"/>
    <col min="30" max="31" width="5" customWidth="1"/>
    <col min="32" max="32" width="8.140625" customWidth="1"/>
  </cols>
  <sheetData>
    <row r="1" spans="1:32" s="2" customFormat="1" ht="24.75" customHeight="1">
      <c r="A1" s="1414" t="s">
        <v>1912</v>
      </c>
      <c r="B1" s="1414"/>
      <c r="C1" s="1414"/>
      <c r="D1" s="1414"/>
      <c r="E1" s="1414"/>
      <c r="F1" s="1414"/>
      <c r="G1" s="1414"/>
      <c r="H1" s="1414"/>
      <c r="I1" s="1414"/>
      <c r="J1" s="1414"/>
      <c r="K1" s="1414"/>
      <c r="L1" s="1414"/>
      <c r="M1" s="1414"/>
      <c r="N1" s="1414"/>
      <c r="O1" s="1414"/>
      <c r="P1" s="1414"/>
      <c r="Q1" s="1414"/>
      <c r="R1" s="1414"/>
      <c r="S1" s="1414"/>
      <c r="T1" s="1414"/>
      <c r="U1" s="1414"/>
      <c r="V1" s="1414"/>
      <c r="W1" s="1414"/>
      <c r="X1" s="1414"/>
      <c r="Y1" s="1414"/>
      <c r="Z1" s="1414"/>
      <c r="AA1" s="1414"/>
      <c r="AB1" s="1414"/>
      <c r="AC1" s="1414"/>
      <c r="AD1" s="1414"/>
      <c r="AE1" s="1414"/>
      <c r="AF1" s="1414"/>
    </row>
    <row r="2" spans="1:32" s="2" customFormat="1">
      <c r="A2" s="1390"/>
      <c r="B2" s="1390"/>
    </row>
    <row r="3" spans="1:32" ht="30" customHeight="1">
      <c r="A3" s="1420" t="s">
        <v>452</v>
      </c>
      <c r="B3" s="1420" t="s">
        <v>573</v>
      </c>
      <c r="C3" s="1424"/>
      <c r="D3" s="1421" t="s">
        <v>574</v>
      </c>
      <c r="E3" s="1422"/>
      <c r="F3" s="1422"/>
      <c r="G3" s="1422"/>
      <c r="H3" s="1422"/>
      <c r="I3" s="1422"/>
      <c r="J3" s="1422"/>
      <c r="K3" s="1422"/>
      <c r="L3" s="1422"/>
      <c r="M3" s="1422"/>
      <c r="N3" s="1422"/>
      <c r="O3" s="1422"/>
      <c r="P3" s="1422"/>
      <c r="Q3" s="1422"/>
      <c r="R3" s="1422"/>
      <c r="S3" s="1422"/>
      <c r="T3" s="1422"/>
      <c r="U3" s="1422"/>
      <c r="V3" s="1422"/>
      <c r="W3" s="1422"/>
      <c r="X3" s="1422"/>
      <c r="Y3" s="1422"/>
      <c r="Z3" s="1422"/>
      <c r="AA3" s="1422"/>
      <c r="AB3" s="1422"/>
      <c r="AC3" s="1422"/>
      <c r="AD3" s="1422"/>
      <c r="AE3" s="1423"/>
      <c r="AF3" s="15"/>
    </row>
    <row r="4" spans="1:32" ht="87.75" customHeight="1">
      <c r="A4" s="1420"/>
      <c r="B4" s="1420"/>
      <c r="C4" s="1425"/>
      <c r="D4" s="16" t="s">
        <v>511</v>
      </c>
      <c r="E4" s="16" t="s">
        <v>612</v>
      </c>
      <c r="F4" s="16" t="s">
        <v>519</v>
      </c>
      <c r="G4" s="16" t="s">
        <v>510</v>
      </c>
      <c r="H4" s="16" t="s">
        <v>508</v>
      </c>
      <c r="I4" s="16" t="s">
        <v>613</v>
      </c>
      <c r="J4" s="16" t="s">
        <v>509</v>
      </c>
      <c r="K4" s="16" t="s">
        <v>611</v>
      </c>
      <c r="L4" s="16" t="s">
        <v>512</v>
      </c>
      <c r="M4" s="16" t="s">
        <v>497</v>
      </c>
      <c r="N4" s="16" t="s">
        <v>514</v>
      </c>
      <c r="O4" s="16" t="s">
        <v>507</v>
      </c>
      <c r="P4" s="16" t="s">
        <v>505</v>
      </c>
      <c r="Q4" s="16" t="s">
        <v>498</v>
      </c>
      <c r="R4" s="16" t="s">
        <v>513</v>
      </c>
      <c r="S4" s="16" t="s">
        <v>517</v>
      </c>
      <c r="T4" s="16" t="s">
        <v>504</v>
      </c>
      <c r="U4" s="16" t="s">
        <v>520</v>
      </c>
      <c r="V4" s="16" t="s">
        <v>501</v>
      </c>
      <c r="W4" s="16" t="s">
        <v>499</v>
      </c>
      <c r="X4" s="16" t="s">
        <v>502</v>
      </c>
      <c r="Y4" s="16" t="s">
        <v>506</v>
      </c>
      <c r="Z4" s="16" t="s">
        <v>503</v>
      </c>
      <c r="AA4" s="16" t="s">
        <v>500</v>
      </c>
      <c r="AB4" s="16" t="s">
        <v>518</v>
      </c>
      <c r="AC4" s="16" t="s">
        <v>515</v>
      </c>
      <c r="AD4" s="16" t="s">
        <v>516</v>
      </c>
      <c r="AE4" s="16" t="s">
        <v>496</v>
      </c>
      <c r="AF4" s="14" t="s">
        <v>473</v>
      </c>
    </row>
    <row r="5" spans="1:32" s="2" customFormat="1" ht="19.5" customHeight="1">
      <c r="A5" s="3" t="s">
        <v>140</v>
      </c>
      <c r="B5" s="3" t="s">
        <v>160</v>
      </c>
      <c r="C5" s="10">
        <v>1</v>
      </c>
      <c r="D5" s="10"/>
      <c r="E5" s="10"/>
      <c r="F5" s="10"/>
      <c r="G5" s="10"/>
      <c r="H5" s="10"/>
      <c r="I5" s="10"/>
      <c r="J5" s="10"/>
      <c r="K5" s="10"/>
      <c r="L5" s="10"/>
      <c r="M5" s="10">
        <v>1</v>
      </c>
      <c r="N5" s="10"/>
      <c r="O5" s="10"/>
      <c r="P5" s="10"/>
      <c r="Q5" s="10">
        <v>1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>
        <v>2</v>
      </c>
    </row>
    <row r="6" spans="1:32" s="2" customFormat="1" ht="19.5" customHeight="1">
      <c r="A6" s="3" t="s">
        <v>140</v>
      </c>
      <c r="B6" s="3" t="s">
        <v>483</v>
      </c>
      <c r="C6" s="10">
        <v>1</v>
      </c>
      <c r="D6" s="10"/>
      <c r="E6" s="10"/>
      <c r="F6" s="10"/>
      <c r="G6" s="10"/>
      <c r="H6" s="10"/>
      <c r="I6" s="10"/>
      <c r="J6" s="10"/>
      <c r="K6" s="10"/>
      <c r="L6" s="10"/>
      <c r="M6" s="10">
        <v>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>
        <v>1</v>
      </c>
      <c r="AF6" s="10">
        <v>2</v>
      </c>
    </row>
    <row r="7" spans="1:32" s="2" customFormat="1" ht="19.5" customHeight="1">
      <c r="A7" s="3" t="s">
        <v>140</v>
      </c>
      <c r="B7" s="3" t="s">
        <v>479</v>
      </c>
      <c r="C7" s="10">
        <v>1</v>
      </c>
      <c r="D7" s="10"/>
      <c r="E7" s="10"/>
      <c r="F7" s="10"/>
      <c r="G7" s="10"/>
      <c r="H7" s="10"/>
      <c r="I7" s="10"/>
      <c r="J7" s="10"/>
      <c r="K7" s="10"/>
      <c r="L7" s="10"/>
      <c r="M7" s="10">
        <v>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>
        <v>3</v>
      </c>
      <c r="AF7" s="10">
        <v>5</v>
      </c>
    </row>
    <row r="8" spans="1:32" s="2" customFormat="1" ht="19.5" customHeight="1">
      <c r="A8" s="3" t="s">
        <v>140</v>
      </c>
      <c r="B8" s="3" t="s">
        <v>482</v>
      </c>
      <c r="C8" s="10">
        <v>1</v>
      </c>
      <c r="D8" s="10"/>
      <c r="E8" s="10"/>
      <c r="F8" s="10"/>
      <c r="G8" s="10"/>
      <c r="H8" s="10"/>
      <c r="I8" s="10"/>
      <c r="J8" s="10"/>
      <c r="K8" s="10"/>
      <c r="L8" s="10"/>
      <c r="M8" s="10">
        <v>3</v>
      </c>
      <c r="N8" s="10"/>
      <c r="O8" s="10"/>
      <c r="P8" s="10"/>
      <c r="Q8" s="10">
        <v>1</v>
      </c>
      <c r="R8" s="10"/>
      <c r="S8" s="10"/>
      <c r="T8" s="10">
        <v>1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>
        <v>2</v>
      </c>
      <c r="AF8" s="10">
        <v>7</v>
      </c>
    </row>
    <row r="9" spans="1:32" s="2" customFormat="1" ht="19.5" customHeight="1">
      <c r="A9" s="3" t="s">
        <v>140</v>
      </c>
      <c r="B9" s="3" t="s">
        <v>481</v>
      </c>
      <c r="C9" s="10">
        <v>1</v>
      </c>
      <c r="D9" s="10"/>
      <c r="E9" s="10">
        <v>2</v>
      </c>
      <c r="F9" s="10"/>
      <c r="G9" s="10">
        <v>2</v>
      </c>
      <c r="H9" s="10"/>
      <c r="I9" s="10">
        <v>1</v>
      </c>
      <c r="J9" s="10">
        <v>6</v>
      </c>
      <c r="K9" s="10">
        <v>2</v>
      </c>
      <c r="L9" s="10"/>
      <c r="M9" s="10">
        <v>19</v>
      </c>
      <c r="N9" s="10">
        <v>2</v>
      </c>
      <c r="O9" s="10"/>
      <c r="P9" s="10">
        <v>21</v>
      </c>
      <c r="Q9" s="10">
        <v>20</v>
      </c>
      <c r="R9" s="10">
        <v>1</v>
      </c>
      <c r="S9" s="10">
        <v>1</v>
      </c>
      <c r="T9" s="10"/>
      <c r="U9" s="10">
        <v>118</v>
      </c>
      <c r="V9" s="10">
        <v>20</v>
      </c>
      <c r="W9" s="10">
        <v>6</v>
      </c>
      <c r="X9" s="10">
        <v>8</v>
      </c>
      <c r="Y9" s="10">
        <v>5</v>
      </c>
      <c r="Z9" s="10"/>
      <c r="AA9" s="10">
        <v>7</v>
      </c>
      <c r="AB9" s="10">
        <v>1</v>
      </c>
      <c r="AC9" s="10"/>
      <c r="AD9" s="10">
        <v>1</v>
      </c>
      <c r="AE9" s="10">
        <v>28</v>
      </c>
      <c r="AF9" s="10">
        <v>271</v>
      </c>
    </row>
    <row r="10" spans="1:32" s="2" customFormat="1" ht="19.5" customHeight="1">
      <c r="A10" s="3" t="s">
        <v>140</v>
      </c>
      <c r="B10" s="3" t="s">
        <v>480</v>
      </c>
      <c r="C10" s="10">
        <v>1</v>
      </c>
      <c r="D10" s="10"/>
      <c r="E10" s="10"/>
      <c r="F10" s="10"/>
      <c r="G10" s="10"/>
      <c r="H10" s="10"/>
      <c r="I10" s="10"/>
      <c r="J10" s="10"/>
      <c r="K10" s="10"/>
      <c r="L10" s="10"/>
      <c r="M10" s="10">
        <v>2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>
        <v>1</v>
      </c>
      <c r="AA10" s="10">
        <v>1</v>
      </c>
      <c r="AB10" s="10"/>
      <c r="AC10" s="10">
        <v>1</v>
      </c>
      <c r="AD10" s="10"/>
      <c r="AE10" s="10">
        <v>2</v>
      </c>
      <c r="AF10" s="10">
        <v>7</v>
      </c>
    </row>
    <row r="11" spans="1:32" s="2" customFormat="1" ht="19.5" customHeight="1">
      <c r="A11" s="1392" t="s">
        <v>575</v>
      </c>
      <c r="B11" s="1392"/>
      <c r="C11" s="11">
        <f>SUM(C5:C10)</f>
        <v>6</v>
      </c>
      <c r="D11" s="11"/>
      <c r="E11" s="11">
        <f t="shared" ref="E11:AF11" si="0">SUM(E5:E10)</f>
        <v>2</v>
      </c>
      <c r="F11" s="11"/>
      <c r="G11" s="11">
        <f t="shared" si="0"/>
        <v>2</v>
      </c>
      <c r="H11" s="11"/>
      <c r="I11" s="11">
        <f t="shared" si="0"/>
        <v>1</v>
      </c>
      <c r="J11" s="11">
        <f t="shared" si="0"/>
        <v>6</v>
      </c>
      <c r="K11" s="11">
        <f t="shared" si="0"/>
        <v>2</v>
      </c>
      <c r="L11" s="11"/>
      <c r="M11" s="11">
        <f t="shared" si="0"/>
        <v>28</v>
      </c>
      <c r="N11" s="11">
        <f t="shared" si="0"/>
        <v>2</v>
      </c>
      <c r="O11" s="11"/>
      <c r="P11" s="11">
        <f t="shared" si="0"/>
        <v>21</v>
      </c>
      <c r="Q11" s="11">
        <f t="shared" si="0"/>
        <v>22</v>
      </c>
      <c r="R11" s="11">
        <f t="shared" si="0"/>
        <v>1</v>
      </c>
      <c r="S11" s="11">
        <f t="shared" si="0"/>
        <v>1</v>
      </c>
      <c r="T11" s="11">
        <f t="shared" si="0"/>
        <v>1</v>
      </c>
      <c r="U11" s="11">
        <f t="shared" si="0"/>
        <v>118</v>
      </c>
      <c r="V11" s="11">
        <f t="shared" si="0"/>
        <v>20</v>
      </c>
      <c r="W11" s="11">
        <f t="shared" si="0"/>
        <v>6</v>
      </c>
      <c r="X11" s="11">
        <f t="shared" si="0"/>
        <v>8</v>
      </c>
      <c r="Y11" s="11">
        <f t="shared" si="0"/>
        <v>5</v>
      </c>
      <c r="Z11" s="11">
        <f t="shared" si="0"/>
        <v>1</v>
      </c>
      <c r="AA11" s="11">
        <f t="shared" si="0"/>
        <v>8</v>
      </c>
      <c r="AB11" s="11">
        <f t="shared" si="0"/>
        <v>1</v>
      </c>
      <c r="AC11" s="11">
        <f t="shared" si="0"/>
        <v>1</v>
      </c>
      <c r="AD11" s="11">
        <f t="shared" si="0"/>
        <v>1</v>
      </c>
      <c r="AE11" s="11">
        <f t="shared" si="0"/>
        <v>36</v>
      </c>
      <c r="AF11" s="11">
        <f t="shared" si="0"/>
        <v>294</v>
      </c>
    </row>
    <row r="12" spans="1:32" s="2" customFormat="1" ht="17.25" customHeight="1">
      <c r="A12" s="3" t="s">
        <v>140</v>
      </c>
      <c r="B12" s="3" t="s">
        <v>457</v>
      </c>
      <c r="C12" s="10">
        <v>1</v>
      </c>
      <c r="D12" s="10"/>
      <c r="E12" s="10"/>
      <c r="F12" s="10"/>
      <c r="G12" s="10"/>
      <c r="H12" s="10"/>
      <c r="I12" s="10"/>
      <c r="J12" s="10"/>
      <c r="K12" s="10"/>
      <c r="L12" s="10"/>
      <c r="M12" s="10">
        <v>1</v>
      </c>
      <c r="N12" s="10"/>
      <c r="O12" s="10"/>
      <c r="P12" s="10"/>
      <c r="Q12" s="10">
        <v>1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>
        <v>2</v>
      </c>
    </row>
    <row r="13" spans="1:32" s="2" customFormat="1" ht="17.25" customHeight="1">
      <c r="A13" s="3" t="s">
        <v>140</v>
      </c>
      <c r="B13" s="3" t="s">
        <v>458</v>
      </c>
      <c r="C13" s="10">
        <v>1</v>
      </c>
      <c r="D13" s="10"/>
      <c r="E13" s="10"/>
      <c r="F13" s="10"/>
      <c r="G13" s="10"/>
      <c r="H13" s="10"/>
      <c r="I13" s="10"/>
      <c r="J13" s="10"/>
      <c r="K13" s="10"/>
      <c r="L13" s="10"/>
      <c r="M13" s="10">
        <v>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>
        <v>1</v>
      </c>
      <c r="AF13" s="10">
        <v>2</v>
      </c>
    </row>
    <row r="14" spans="1:32" s="2" customFormat="1" ht="17.25" customHeight="1">
      <c r="A14" s="3" t="s">
        <v>140</v>
      </c>
      <c r="B14" s="3" t="s">
        <v>460</v>
      </c>
      <c r="C14" s="10">
        <v>1</v>
      </c>
      <c r="D14" s="10"/>
      <c r="E14" s="10"/>
      <c r="F14" s="10"/>
      <c r="G14" s="10"/>
      <c r="H14" s="10"/>
      <c r="I14" s="10"/>
      <c r="J14" s="10"/>
      <c r="K14" s="10"/>
      <c r="L14" s="10"/>
      <c r="M14" s="10">
        <v>1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>
        <v>1</v>
      </c>
    </row>
    <row r="15" spans="1:32" s="2" customFormat="1" ht="17.25" customHeight="1">
      <c r="A15" s="3" t="s">
        <v>140</v>
      </c>
      <c r="B15" s="3" t="s">
        <v>461</v>
      </c>
      <c r="C15" s="10">
        <v>1</v>
      </c>
      <c r="D15" s="10"/>
      <c r="E15" s="10"/>
      <c r="F15" s="10"/>
      <c r="G15" s="10"/>
      <c r="H15" s="10"/>
      <c r="I15" s="10"/>
      <c r="J15" s="10"/>
      <c r="K15" s="10">
        <v>1</v>
      </c>
      <c r="L15" s="10"/>
      <c r="M15" s="10"/>
      <c r="N15" s="10"/>
      <c r="O15" s="10"/>
      <c r="P15" s="10"/>
      <c r="Q15" s="10">
        <v>1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>
        <v>2</v>
      </c>
    </row>
    <row r="16" spans="1:32" s="2" customFormat="1" ht="17.25" customHeight="1">
      <c r="A16" s="3" t="s">
        <v>140</v>
      </c>
      <c r="B16" s="3" t="s">
        <v>462</v>
      </c>
      <c r="C16" s="10">
        <v>1</v>
      </c>
      <c r="D16" s="10"/>
      <c r="E16" s="10"/>
      <c r="F16" s="10"/>
      <c r="G16" s="10"/>
      <c r="H16" s="10"/>
      <c r="I16" s="10"/>
      <c r="J16" s="10"/>
      <c r="K16" s="10"/>
      <c r="L16" s="10"/>
      <c r="M16" s="10">
        <v>2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>
        <v>2</v>
      </c>
    </row>
    <row r="17" spans="1:32" s="2" customFormat="1" ht="17.25" customHeight="1">
      <c r="A17" s="3" t="s">
        <v>140</v>
      </c>
      <c r="B17" s="3" t="s">
        <v>464</v>
      </c>
      <c r="C17" s="10">
        <v>1</v>
      </c>
      <c r="D17" s="10"/>
      <c r="E17" s="10"/>
      <c r="F17" s="10"/>
      <c r="G17" s="10"/>
      <c r="H17" s="10"/>
      <c r="I17" s="10"/>
      <c r="J17" s="10"/>
      <c r="K17" s="10"/>
      <c r="L17" s="10"/>
      <c r="M17" s="10">
        <v>1</v>
      </c>
      <c r="N17" s="10"/>
      <c r="O17" s="10"/>
      <c r="P17" s="10"/>
      <c r="Q17" s="10">
        <v>1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>
        <v>2</v>
      </c>
    </row>
    <row r="18" spans="1:32" s="2" customFormat="1" ht="17.25" customHeight="1">
      <c r="A18" s="3" t="s">
        <v>140</v>
      </c>
      <c r="B18" s="3" t="s">
        <v>465</v>
      </c>
      <c r="C18" s="10">
        <v>1</v>
      </c>
      <c r="D18" s="10"/>
      <c r="E18" s="10"/>
      <c r="F18" s="10"/>
      <c r="G18" s="10"/>
      <c r="H18" s="10"/>
      <c r="I18" s="10"/>
      <c r="J18" s="10"/>
      <c r="K18" s="10"/>
      <c r="L18" s="10"/>
      <c r="M18" s="10">
        <v>1</v>
      </c>
      <c r="N18" s="10"/>
      <c r="O18" s="10"/>
      <c r="P18" s="10"/>
      <c r="Q18" s="10">
        <v>1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>
        <v>2</v>
      </c>
    </row>
    <row r="19" spans="1:32" s="2" customFormat="1" ht="17.25" customHeight="1">
      <c r="A19" s="3" t="s">
        <v>140</v>
      </c>
      <c r="B19" s="3" t="s">
        <v>466</v>
      </c>
      <c r="C19" s="10">
        <v>1</v>
      </c>
      <c r="D19" s="10"/>
      <c r="E19" s="10"/>
      <c r="F19" s="10"/>
      <c r="G19" s="10"/>
      <c r="H19" s="10"/>
      <c r="I19" s="10"/>
      <c r="J19" s="10"/>
      <c r="K19" s="10"/>
      <c r="L19" s="10"/>
      <c r="M19" s="10">
        <v>1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>
        <v>1</v>
      </c>
      <c r="AF19" s="10">
        <v>2</v>
      </c>
    </row>
    <row r="20" spans="1:32" s="2" customFormat="1" ht="17.25" customHeight="1">
      <c r="A20" s="3" t="s">
        <v>140</v>
      </c>
      <c r="B20" s="3" t="s">
        <v>467</v>
      </c>
      <c r="C20" s="10">
        <v>1</v>
      </c>
      <c r="D20" s="10"/>
      <c r="E20" s="10"/>
      <c r="F20" s="10"/>
      <c r="G20" s="10"/>
      <c r="H20" s="10"/>
      <c r="I20" s="10"/>
      <c r="J20" s="10"/>
      <c r="K20" s="10"/>
      <c r="L20" s="10"/>
      <c r="M20" s="10">
        <v>1</v>
      </c>
      <c r="N20" s="10"/>
      <c r="O20" s="10"/>
      <c r="P20" s="10"/>
      <c r="Q20" s="10">
        <v>1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>
        <v>2</v>
      </c>
    </row>
    <row r="21" spans="1:32" s="2" customFormat="1" ht="17.25" customHeight="1">
      <c r="A21" s="3" t="s">
        <v>140</v>
      </c>
      <c r="B21" s="3" t="s">
        <v>468</v>
      </c>
      <c r="C21" s="10">
        <v>1</v>
      </c>
      <c r="D21" s="10"/>
      <c r="E21" s="10"/>
      <c r="F21" s="10"/>
      <c r="G21" s="10"/>
      <c r="H21" s="10"/>
      <c r="I21" s="10"/>
      <c r="J21" s="10"/>
      <c r="K21" s="10"/>
      <c r="L21" s="10"/>
      <c r="M21" s="10">
        <v>1</v>
      </c>
      <c r="N21" s="10"/>
      <c r="O21" s="10"/>
      <c r="P21" s="10"/>
      <c r="Q21" s="10">
        <v>1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>
        <v>2</v>
      </c>
    </row>
    <row r="22" spans="1:32" s="2" customFormat="1" ht="17.25" customHeight="1">
      <c r="A22" s="3" t="s">
        <v>140</v>
      </c>
      <c r="B22" s="3" t="s">
        <v>469</v>
      </c>
      <c r="C22" s="10">
        <v>1</v>
      </c>
      <c r="D22" s="10"/>
      <c r="E22" s="10"/>
      <c r="F22" s="10"/>
      <c r="G22" s="10"/>
      <c r="H22" s="10"/>
      <c r="I22" s="10"/>
      <c r="J22" s="10"/>
      <c r="K22" s="10"/>
      <c r="L22" s="10"/>
      <c r="M22" s="10">
        <v>1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>
        <v>1</v>
      </c>
      <c r="AF22" s="10">
        <v>2</v>
      </c>
    </row>
    <row r="23" spans="1:32" s="2" customFormat="1" ht="19.5" customHeight="1">
      <c r="A23" s="1392" t="s">
        <v>576</v>
      </c>
      <c r="B23" s="1392"/>
      <c r="C23" s="11">
        <f>SUM(C12:C22)</f>
        <v>11</v>
      </c>
      <c r="D23" s="11"/>
      <c r="E23" s="11"/>
      <c r="F23" s="11"/>
      <c r="G23" s="11"/>
      <c r="H23" s="11"/>
      <c r="I23" s="11"/>
      <c r="J23" s="11"/>
      <c r="K23" s="11">
        <f>SUM(K12:K22)</f>
        <v>1</v>
      </c>
      <c r="L23" s="11"/>
      <c r="M23" s="11">
        <f>SUM(M12:M22)</f>
        <v>11</v>
      </c>
      <c r="N23" s="11"/>
      <c r="O23" s="11"/>
      <c r="P23" s="11"/>
      <c r="Q23" s="11">
        <f>SUM(Q12:Q22)</f>
        <v>6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>
        <f>SUM(AE12:AE22)</f>
        <v>3</v>
      </c>
      <c r="AF23" s="11">
        <f>SUM(AF12:AF22)</f>
        <v>21</v>
      </c>
    </row>
    <row r="24" spans="1:32" s="2" customFormat="1" ht="18" customHeight="1">
      <c r="A24" s="3" t="s">
        <v>140</v>
      </c>
      <c r="B24" s="3" t="s">
        <v>141</v>
      </c>
      <c r="C24" s="10">
        <v>1</v>
      </c>
      <c r="D24" s="10"/>
      <c r="E24" s="10"/>
      <c r="F24" s="10"/>
      <c r="G24" s="10"/>
      <c r="H24" s="10"/>
      <c r="I24" s="10"/>
      <c r="J24" s="10"/>
      <c r="K24" s="10">
        <v>1</v>
      </c>
      <c r="L24" s="10"/>
      <c r="M24" s="10">
        <v>1</v>
      </c>
      <c r="N24" s="10"/>
      <c r="O24" s="10"/>
      <c r="P24" s="10"/>
      <c r="Q24" s="10">
        <v>1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>
        <v>3</v>
      </c>
    </row>
    <row r="25" spans="1:32" s="2" customFormat="1" ht="18" customHeight="1">
      <c r="A25" s="3" t="s">
        <v>140</v>
      </c>
      <c r="B25" s="3" t="s">
        <v>144</v>
      </c>
      <c r="C25" s="10">
        <v>1</v>
      </c>
      <c r="D25" s="10"/>
      <c r="E25" s="10"/>
      <c r="F25" s="10"/>
      <c r="G25" s="10"/>
      <c r="H25" s="10"/>
      <c r="I25" s="10"/>
      <c r="J25" s="10"/>
      <c r="K25" s="10"/>
      <c r="L25" s="10"/>
      <c r="M25" s="10">
        <v>1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>
        <v>1</v>
      </c>
      <c r="AF25" s="10">
        <v>2</v>
      </c>
    </row>
    <row r="26" spans="1:32" s="2" customFormat="1" ht="18" customHeight="1">
      <c r="A26" s="3" t="s">
        <v>140</v>
      </c>
      <c r="B26" s="3" t="s">
        <v>146</v>
      </c>
      <c r="C26" s="10">
        <v>1</v>
      </c>
      <c r="D26" s="10"/>
      <c r="E26" s="10"/>
      <c r="F26" s="10"/>
      <c r="G26" s="10"/>
      <c r="H26" s="10"/>
      <c r="I26" s="10"/>
      <c r="J26" s="10"/>
      <c r="K26" s="10"/>
      <c r="L26" s="10"/>
      <c r="M26" s="10">
        <v>3</v>
      </c>
      <c r="N26" s="10"/>
      <c r="O26" s="10"/>
      <c r="P26" s="10"/>
      <c r="Q26" s="10">
        <v>1</v>
      </c>
      <c r="R26" s="10"/>
      <c r="S26" s="10"/>
      <c r="T26" s="10"/>
      <c r="U26" s="10"/>
      <c r="V26" s="10"/>
      <c r="W26" s="10">
        <v>1</v>
      </c>
      <c r="X26" s="10"/>
      <c r="Y26" s="10"/>
      <c r="Z26" s="10">
        <v>1</v>
      </c>
      <c r="AA26" s="10"/>
      <c r="AB26" s="10"/>
      <c r="AC26" s="10"/>
      <c r="AD26" s="10"/>
      <c r="AE26" s="10"/>
      <c r="AF26" s="10">
        <v>6</v>
      </c>
    </row>
    <row r="27" spans="1:32" s="2" customFormat="1" ht="18" customHeight="1">
      <c r="A27" s="3" t="s">
        <v>140</v>
      </c>
      <c r="B27" s="3" t="s">
        <v>157</v>
      </c>
      <c r="C27" s="10">
        <v>1</v>
      </c>
      <c r="D27" s="10"/>
      <c r="E27" s="10"/>
      <c r="F27" s="10"/>
      <c r="G27" s="10"/>
      <c r="H27" s="10"/>
      <c r="I27" s="10"/>
      <c r="J27" s="10"/>
      <c r="K27" s="10"/>
      <c r="L27" s="10"/>
      <c r="M27" s="10">
        <v>1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>
        <v>1</v>
      </c>
    </row>
    <row r="28" spans="1:32" s="2" customFormat="1" ht="18" customHeight="1">
      <c r="A28" s="3" t="s">
        <v>140</v>
      </c>
      <c r="B28" s="3" t="s">
        <v>165</v>
      </c>
      <c r="C28" s="10"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>
        <v>1</v>
      </c>
      <c r="N28" s="10"/>
      <c r="O28" s="10"/>
      <c r="P28" s="10"/>
      <c r="Q28" s="10">
        <v>1</v>
      </c>
      <c r="R28" s="10"/>
      <c r="S28" s="10"/>
      <c r="T28" s="10"/>
      <c r="U28" s="10"/>
      <c r="V28" s="10"/>
      <c r="W28" s="10"/>
      <c r="X28" s="10"/>
      <c r="Y28" s="10"/>
      <c r="Z28" s="10">
        <v>1</v>
      </c>
      <c r="AA28" s="10"/>
      <c r="AB28" s="10"/>
      <c r="AC28" s="10"/>
      <c r="AD28" s="10"/>
      <c r="AE28" s="10"/>
      <c r="AF28" s="10">
        <v>3</v>
      </c>
    </row>
    <row r="29" spans="1:32" s="2" customFormat="1" ht="18" customHeight="1">
      <c r="A29" s="3" t="s">
        <v>140</v>
      </c>
      <c r="B29" s="3" t="s">
        <v>169</v>
      </c>
      <c r="C29" s="10">
        <v>1</v>
      </c>
      <c r="D29" s="10"/>
      <c r="E29" s="10"/>
      <c r="F29" s="10"/>
      <c r="G29" s="10"/>
      <c r="H29" s="10"/>
      <c r="I29" s="10"/>
      <c r="J29" s="10"/>
      <c r="K29" s="10"/>
      <c r="L29" s="10">
        <v>1</v>
      </c>
      <c r="M29" s="10"/>
      <c r="N29" s="10"/>
      <c r="O29" s="10"/>
      <c r="P29" s="10"/>
      <c r="Q29" s="10">
        <v>1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>
        <v>2</v>
      </c>
    </row>
    <row r="30" spans="1:32" s="2" customFormat="1" ht="18" customHeight="1">
      <c r="A30" s="3" t="s">
        <v>140</v>
      </c>
      <c r="B30" s="3" t="s">
        <v>180</v>
      </c>
      <c r="C30" s="10">
        <v>1</v>
      </c>
      <c r="D30" s="10"/>
      <c r="E30" s="10"/>
      <c r="F30" s="10"/>
      <c r="G30" s="10"/>
      <c r="H30" s="10"/>
      <c r="I30" s="10"/>
      <c r="J30" s="10"/>
      <c r="K30" s="10"/>
      <c r="L30" s="10"/>
      <c r="M30" s="10">
        <v>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>
        <v>2</v>
      </c>
    </row>
    <row r="31" spans="1:32" s="2" customFormat="1" ht="18" customHeight="1">
      <c r="A31" s="3" t="s">
        <v>140</v>
      </c>
      <c r="B31" s="3" t="s">
        <v>87</v>
      </c>
      <c r="C31" s="10"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10">
        <v>2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>
        <v>2</v>
      </c>
    </row>
    <row r="32" spans="1:32" s="2" customFormat="1" ht="18" customHeight="1">
      <c r="A32" s="3" t="s">
        <v>140</v>
      </c>
      <c r="B32" s="3" t="s">
        <v>183</v>
      </c>
      <c r="C32" s="10">
        <v>1</v>
      </c>
      <c r="D32" s="10"/>
      <c r="E32" s="10"/>
      <c r="F32" s="10"/>
      <c r="G32" s="10"/>
      <c r="H32" s="10"/>
      <c r="I32" s="10"/>
      <c r="J32" s="10"/>
      <c r="K32" s="10"/>
      <c r="L32" s="10"/>
      <c r="M32" s="10">
        <v>2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>
        <v>1</v>
      </c>
      <c r="AF32" s="10">
        <v>3</v>
      </c>
    </row>
    <row r="33" spans="1:32" s="2" customFormat="1" ht="18" customHeight="1">
      <c r="A33" s="3" t="s">
        <v>140</v>
      </c>
      <c r="B33" s="3" t="s">
        <v>185</v>
      </c>
      <c r="C33" s="10">
        <v>1</v>
      </c>
      <c r="D33" s="10"/>
      <c r="E33" s="10"/>
      <c r="F33" s="10"/>
      <c r="G33" s="10"/>
      <c r="H33" s="10"/>
      <c r="I33" s="10"/>
      <c r="J33" s="10"/>
      <c r="K33" s="10"/>
      <c r="L33" s="10"/>
      <c r="M33" s="10">
        <v>1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>
        <v>1</v>
      </c>
    </row>
    <row r="34" spans="1:32" s="2" customFormat="1" ht="18" customHeight="1">
      <c r="A34" s="3" t="s">
        <v>140</v>
      </c>
      <c r="B34" s="3" t="s">
        <v>36</v>
      </c>
      <c r="C34" s="10">
        <v>1</v>
      </c>
      <c r="D34" s="10"/>
      <c r="E34" s="10"/>
      <c r="F34" s="10"/>
      <c r="G34" s="10"/>
      <c r="H34" s="10"/>
      <c r="I34" s="10"/>
      <c r="J34" s="10"/>
      <c r="K34" s="10"/>
      <c r="L34" s="10"/>
      <c r="M34" s="10">
        <v>2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>
        <v>1</v>
      </c>
      <c r="AF34" s="10">
        <v>3</v>
      </c>
    </row>
    <row r="35" spans="1:32" s="2" customFormat="1" ht="18" customHeight="1">
      <c r="A35" s="3" t="s">
        <v>140</v>
      </c>
      <c r="B35" s="3" t="s">
        <v>205</v>
      </c>
      <c r="C35" s="10">
        <v>1</v>
      </c>
      <c r="D35" s="10"/>
      <c r="E35" s="10"/>
      <c r="F35" s="10"/>
      <c r="G35" s="10"/>
      <c r="H35" s="10"/>
      <c r="I35" s="10"/>
      <c r="J35" s="10"/>
      <c r="K35" s="10"/>
      <c r="L35" s="10"/>
      <c r="M35" s="10">
        <v>1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>
        <v>1</v>
      </c>
      <c r="AF35" s="10">
        <v>2</v>
      </c>
    </row>
    <row r="36" spans="1:32" s="2" customFormat="1" ht="18" customHeight="1">
      <c r="A36" s="3" t="s">
        <v>140</v>
      </c>
      <c r="B36" s="3" t="s">
        <v>208</v>
      </c>
      <c r="C36" s="10">
        <v>1</v>
      </c>
      <c r="D36" s="10"/>
      <c r="E36" s="10"/>
      <c r="F36" s="10"/>
      <c r="G36" s="10"/>
      <c r="H36" s="10"/>
      <c r="I36" s="10"/>
      <c r="J36" s="10"/>
      <c r="K36" s="10"/>
      <c r="L36" s="10"/>
      <c r="M36" s="10">
        <v>3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>
        <v>1</v>
      </c>
      <c r="AF36" s="10">
        <v>4</v>
      </c>
    </row>
    <row r="37" spans="1:32" s="2" customFormat="1" ht="18" customHeight="1">
      <c r="A37" s="3" t="s">
        <v>140</v>
      </c>
      <c r="B37" s="3" t="s">
        <v>210</v>
      </c>
      <c r="C37" s="10">
        <v>1</v>
      </c>
      <c r="D37" s="10"/>
      <c r="E37" s="10"/>
      <c r="F37" s="10"/>
      <c r="G37" s="10"/>
      <c r="H37" s="10"/>
      <c r="I37" s="10"/>
      <c r="J37" s="10"/>
      <c r="K37" s="10"/>
      <c r="L37" s="10"/>
      <c r="M37" s="10">
        <v>1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>
        <v>1</v>
      </c>
      <c r="AF37" s="10">
        <v>2</v>
      </c>
    </row>
    <row r="38" spans="1:32" s="2" customFormat="1" ht="18" customHeight="1">
      <c r="A38" s="3" t="s">
        <v>140</v>
      </c>
      <c r="B38" s="3" t="s">
        <v>213</v>
      </c>
      <c r="C38" s="10">
        <v>1</v>
      </c>
      <c r="D38" s="10"/>
      <c r="E38" s="10"/>
      <c r="F38" s="10"/>
      <c r="G38" s="10"/>
      <c r="H38" s="10"/>
      <c r="I38" s="10"/>
      <c r="J38" s="10"/>
      <c r="K38" s="10"/>
      <c r="L38" s="10"/>
      <c r="M38" s="10">
        <v>1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>
        <v>1</v>
      </c>
    </row>
    <row r="39" spans="1:32" s="2" customFormat="1" ht="18" customHeight="1">
      <c r="A39" s="3" t="s">
        <v>140</v>
      </c>
      <c r="B39" s="3" t="s">
        <v>221</v>
      </c>
      <c r="C39" s="10">
        <v>1</v>
      </c>
      <c r="D39" s="10"/>
      <c r="E39" s="10"/>
      <c r="F39" s="10"/>
      <c r="G39" s="10"/>
      <c r="H39" s="10"/>
      <c r="I39" s="10"/>
      <c r="J39" s="10"/>
      <c r="K39" s="10"/>
      <c r="L39" s="10"/>
      <c r="M39" s="10">
        <v>1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>
        <v>1</v>
      </c>
    </row>
    <row r="40" spans="1:32" s="2" customFormat="1" ht="18" customHeight="1">
      <c r="A40" s="3" t="s">
        <v>140</v>
      </c>
      <c r="B40" s="3" t="s">
        <v>224</v>
      </c>
      <c r="C40" s="10">
        <v>1</v>
      </c>
      <c r="D40" s="10"/>
      <c r="E40" s="10"/>
      <c r="F40" s="10"/>
      <c r="G40" s="10"/>
      <c r="H40" s="10"/>
      <c r="I40" s="10"/>
      <c r="J40" s="10"/>
      <c r="K40" s="10"/>
      <c r="L40" s="10"/>
      <c r="M40" s="10">
        <v>1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>
        <v>1</v>
      </c>
      <c r="AF40" s="10">
        <v>2</v>
      </c>
    </row>
    <row r="41" spans="1:32" s="2" customFormat="1" ht="18" customHeight="1">
      <c r="A41" s="3" t="s">
        <v>140</v>
      </c>
      <c r="B41" s="3" t="s">
        <v>227</v>
      </c>
      <c r="C41" s="10">
        <v>1</v>
      </c>
      <c r="D41" s="10"/>
      <c r="E41" s="10"/>
      <c r="F41" s="10"/>
      <c r="G41" s="10"/>
      <c r="H41" s="10"/>
      <c r="I41" s="10"/>
      <c r="J41" s="10"/>
      <c r="K41" s="10"/>
      <c r="L41" s="10"/>
      <c r="M41" s="10">
        <v>2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>
        <v>1</v>
      </c>
      <c r="AF41" s="10">
        <v>3</v>
      </c>
    </row>
    <row r="42" spans="1:32" s="2" customFormat="1" ht="18" customHeight="1">
      <c r="A42" s="3" t="s">
        <v>140</v>
      </c>
      <c r="B42" s="3" t="s">
        <v>230</v>
      </c>
      <c r="C42" s="10">
        <v>1</v>
      </c>
      <c r="D42" s="10"/>
      <c r="E42" s="10"/>
      <c r="F42" s="10"/>
      <c r="G42" s="10"/>
      <c r="H42" s="10"/>
      <c r="I42" s="10"/>
      <c r="J42" s="10"/>
      <c r="K42" s="10"/>
      <c r="L42" s="10"/>
      <c r="M42" s="10">
        <v>1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>
        <v>1</v>
      </c>
    </row>
    <row r="43" spans="1:32" s="2" customFormat="1" ht="18" customHeight="1">
      <c r="A43" s="3" t="s">
        <v>140</v>
      </c>
      <c r="B43" s="3" t="s">
        <v>232</v>
      </c>
      <c r="C43" s="10">
        <v>1</v>
      </c>
      <c r="D43" s="10"/>
      <c r="E43" s="10"/>
      <c r="F43" s="10"/>
      <c r="G43" s="10"/>
      <c r="H43" s="10"/>
      <c r="I43" s="10"/>
      <c r="J43" s="10"/>
      <c r="K43" s="10"/>
      <c r="L43" s="10"/>
      <c r="M43" s="10">
        <v>1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>
        <v>1</v>
      </c>
    </row>
    <row r="44" spans="1:32" s="2" customFormat="1" ht="18" customHeight="1">
      <c r="A44" s="3" t="s">
        <v>140</v>
      </c>
      <c r="B44" s="3" t="s">
        <v>237</v>
      </c>
      <c r="C44" s="10">
        <v>1</v>
      </c>
      <c r="D44" s="10"/>
      <c r="E44" s="10"/>
      <c r="F44" s="10"/>
      <c r="G44" s="10"/>
      <c r="H44" s="10"/>
      <c r="I44" s="10"/>
      <c r="J44" s="10"/>
      <c r="K44" s="10"/>
      <c r="L44" s="10"/>
      <c r="M44" s="10">
        <v>1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>
        <v>1</v>
      </c>
    </row>
    <row r="45" spans="1:32" s="2" customFormat="1" ht="18" customHeight="1">
      <c r="A45" s="3" t="s">
        <v>140</v>
      </c>
      <c r="B45" s="3" t="s">
        <v>242</v>
      </c>
      <c r="C45" s="10">
        <v>1</v>
      </c>
      <c r="D45" s="10"/>
      <c r="E45" s="10"/>
      <c r="F45" s="10"/>
      <c r="G45" s="10"/>
      <c r="H45" s="10"/>
      <c r="I45" s="10"/>
      <c r="J45" s="10"/>
      <c r="K45" s="10"/>
      <c r="L45" s="10"/>
      <c r="M45" s="10">
        <v>1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>
        <v>1</v>
      </c>
    </row>
    <row r="46" spans="1:32" s="2" customFormat="1" ht="18" customHeight="1">
      <c r="A46" s="3" t="s">
        <v>140</v>
      </c>
      <c r="B46" s="3" t="s">
        <v>247</v>
      </c>
      <c r="C46" s="10">
        <v>1</v>
      </c>
      <c r="D46" s="10"/>
      <c r="E46" s="10"/>
      <c r="F46" s="10"/>
      <c r="G46" s="10"/>
      <c r="H46" s="10"/>
      <c r="I46" s="10"/>
      <c r="J46" s="10"/>
      <c r="K46" s="10"/>
      <c r="L46" s="10"/>
      <c r="M46" s="10">
        <v>1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>
        <v>1</v>
      </c>
    </row>
    <row r="47" spans="1:32" s="2" customFormat="1" ht="18" customHeight="1">
      <c r="A47" s="3" t="s">
        <v>140</v>
      </c>
      <c r="B47" s="3" t="s">
        <v>250</v>
      </c>
      <c r="C47" s="10">
        <v>1</v>
      </c>
      <c r="D47" s="10"/>
      <c r="E47" s="10"/>
      <c r="F47" s="10"/>
      <c r="G47" s="10"/>
      <c r="H47" s="10"/>
      <c r="I47" s="10"/>
      <c r="J47" s="10"/>
      <c r="K47" s="10"/>
      <c r="L47" s="10"/>
      <c r="M47" s="10">
        <v>2</v>
      </c>
      <c r="N47" s="10"/>
      <c r="O47" s="10"/>
      <c r="P47" s="10"/>
      <c r="Q47" s="10">
        <v>1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>
        <v>3</v>
      </c>
    </row>
    <row r="48" spans="1:32" s="2" customFormat="1" ht="18" customHeight="1">
      <c r="A48" s="3" t="s">
        <v>140</v>
      </c>
      <c r="B48" s="3" t="s">
        <v>254</v>
      </c>
      <c r="C48" s="10">
        <v>1</v>
      </c>
      <c r="D48" s="10"/>
      <c r="E48" s="10"/>
      <c r="F48" s="10"/>
      <c r="G48" s="10"/>
      <c r="H48" s="10"/>
      <c r="I48" s="10"/>
      <c r="J48" s="10"/>
      <c r="K48" s="10"/>
      <c r="L48" s="10"/>
      <c r="M48" s="10">
        <v>1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>
        <v>1</v>
      </c>
    </row>
    <row r="49" spans="1:32" s="2" customFormat="1" ht="18" customHeight="1">
      <c r="A49" s="3" t="s">
        <v>140</v>
      </c>
      <c r="B49" s="3" t="s">
        <v>264</v>
      </c>
      <c r="C49" s="10">
        <v>1</v>
      </c>
      <c r="D49" s="10"/>
      <c r="E49" s="10"/>
      <c r="F49" s="10"/>
      <c r="G49" s="10"/>
      <c r="H49" s="10"/>
      <c r="I49" s="10"/>
      <c r="J49" s="10"/>
      <c r="K49" s="10"/>
      <c r="L49" s="10"/>
      <c r="M49" s="10">
        <v>3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>
        <v>1</v>
      </c>
      <c r="AF49" s="10">
        <v>4</v>
      </c>
    </row>
    <row r="50" spans="1:32" s="2" customFormat="1" ht="18" customHeight="1">
      <c r="A50" s="3" t="s">
        <v>140</v>
      </c>
      <c r="B50" s="3" t="s">
        <v>266</v>
      </c>
      <c r="C50" s="10">
        <v>1</v>
      </c>
      <c r="D50" s="10"/>
      <c r="E50" s="10"/>
      <c r="F50" s="10"/>
      <c r="G50" s="10"/>
      <c r="H50" s="10"/>
      <c r="I50" s="10"/>
      <c r="J50" s="10"/>
      <c r="K50" s="10"/>
      <c r="L50" s="10"/>
      <c r="M50" s="10">
        <v>1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>
        <v>1</v>
      </c>
    </row>
    <row r="51" spans="1:32" s="2" customFormat="1" ht="18" customHeight="1">
      <c r="A51" s="3" t="s">
        <v>140</v>
      </c>
      <c r="B51" s="3" t="s">
        <v>267</v>
      </c>
      <c r="C51" s="10">
        <v>1</v>
      </c>
      <c r="D51" s="10"/>
      <c r="E51" s="10"/>
      <c r="F51" s="10"/>
      <c r="G51" s="10"/>
      <c r="H51" s="10"/>
      <c r="I51" s="10"/>
      <c r="J51" s="10"/>
      <c r="K51" s="10"/>
      <c r="L51" s="10"/>
      <c r="M51" s="10">
        <v>2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>
        <v>2</v>
      </c>
    </row>
    <row r="52" spans="1:32" s="2" customFormat="1" ht="18" customHeight="1">
      <c r="A52" s="3" t="s">
        <v>140</v>
      </c>
      <c r="B52" s="3" t="s">
        <v>272</v>
      </c>
      <c r="C52" s="10">
        <v>1</v>
      </c>
      <c r="D52" s="10"/>
      <c r="E52" s="10"/>
      <c r="F52" s="10"/>
      <c r="G52" s="10"/>
      <c r="H52" s="10"/>
      <c r="I52" s="10"/>
      <c r="J52" s="10"/>
      <c r="K52" s="10"/>
      <c r="L52" s="10"/>
      <c r="M52" s="10">
        <v>1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>
        <v>1</v>
      </c>
    </row>
    <row r="53" spans="1:32" s="2" customFormat="1" ht="18" customHeight="1">
      <c r="A53" s="3" t="s">
        <v>140</v>
      </c>
      <c r="B53" s="3" t="s">
        <v>108</v>
      </c>
      <c r="C53" s="10">
        <v>1</v>
      </c>
      <c r="D53" s="10"/>
      <c r="E53" s="10"/>
      <c r="F53" s="10"/>
      <c r="G53" s="10"/>
      <c r="H53" s="10"/>
      <c r="I53" s="10"/>
      <c r="J53" s="10"/>
      <c r="K53" s="10"/>
      <c r="L53" s="10"/>
      <c r="M53" s="10">
        <v>1</v>
      </c>
      <c r="N53" s="10"/>
      <c r="O53" s="10"/>
      <c r="P53" s="10"/>
      <c r="Q53" s="10">
        <v>1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>
        <v>2</v>
      </c>
    </row>
    <row r="54" spans="1:32" s="2" customFormat="1" ht="18" customHeight="1">
      <c r="A54" s="3" t="s">
        <v>140</v>
      </c>
      <c r="B54" s="3" t="s">
        <v>273</v>
      </c>
      <c r="C54" s="10">
        <v>1</v>
      </c>
      <c r="D54" s="10"/>
      <c r="E54" s="10"/>
      <c r="F54" s="10"/>
      <c r="G54" s="10"/>
      <c r="H54" s="10"/>
      <c r="I54" s="10"/>
      <c r="J54" s="10"/>
      <c r="K54" s="10"/>
      <c r="L54" s="10"/>
      <c r="M54" s="10">
        <v>2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>
        <v>1</v>
      </c>
      <c r="AF54" s="10">
        <v>3</v>
      </c>
    </row>
    <row r="55" spans="1:32" s="2" customFormat="1" ht="18" customHeight="1">
      <c r="A55" s="3" t="s">
        <v>140</v>
      </c>
      <c r="B55" s="3" t="s">
        <v>274</v>
      </c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10">
        <v>2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>
        <v>1</v>
      </c>
      <c r="AF55" s="10">
        <v>3</v>
      </c>
    </row>
    <row r="56" spans="1:32" s="2" customFormat="1" ht="18" customHeight="1">
      <c r="A56" s="3" t="s">
        <v>140</v>
      </c>
      <c r="B56" s="3" t="s">
        <v>275</v>
      </c>
      <c r="C56" s="10">
        <v>1</v>
      </c>
      <c r="D56" s="10"/>
      <c r="E56" s="10"/>
      <c r="F56" s="10"/>
      <c r="G56" s="10"/>
      <c r="H56" s="10"/>
      <c r="I56" s="10"/>
      <c r="J56" s="10"/>
      <c r="K56" s="10"/>
      <c r="L56" s="10"/>
      <c r="M56" s="10">
        <v>1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>
        <v>1</v>
      </c>
    </row>
    <row r="57" spans="1:32" s="2" customFormat="1" ht="18" customHeight="1">
      <c r="A57" s="3" t="s">
        <v>140</v>
      </c>
      <c r="B57" s="3" t="s">
        <v>277</v>
      </c>
      <c r="C57" s="10">
        <v>1</v>
      </c>
      <c r="D57" s="10"/>
      <c r="E57" s="10"/>
      <c r="F57" s="10"/>
      <c r="G57" s="10"/>
      <c r="H57" s="10"/>
      <c r="I57" s="10"/>
      <c r="J57" s="10"/>
      <c r="K57" s="10"/>
      <c r="L57" s="10"/>
      <c r="M57" s="10">
        <v>1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>
        <v>1</v>
      </c>
      <c r="AF57" s="10">
        <v>2</v>
      </c>
    </row>
    <row r="58" spans="1:32" s="2" customFormat="1" ht="18" customHeight="1">
      <c r="A58" s="3" t="s">
        <v>140</v>
      </c>
      <c r="B58" s="3" t="s">
        <v>278</v>
      </c>
      <c r="C58" s="10">
        <v>1</v>
      </c>
      <c r="D58" s="10"/>
      <c r="E58" s="10"/>
      <c r="F58" s="10"/>
      <c r="G58" s="10"/>
      <c r="H58" s="10"/>
      <c r="I58" s="10"/>
      <c r="J58" s="10"/>
      <c r="K58" s="10"/>
      <c r="L58" s="10"/>
      <c r="M58" s="10">
        <v>1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>
        <v>1</v>
      </c>
      <c r="AF58" s="10">
        <v>2</v>
      </c>
    </row>
    <row r="59" spans="1:32" s="2" customFormat="1" ht="18" customHeight="1">
      <c r="A59" s="3" t="s">
        <v>140</v>
      </c>
      <c r="B59" s="3" t="s">
        <v>280</v>
      </c>
      <c r="C59" s="10">
        <v>1</v>
      </c>
      <c r="D59" s="10"/>
      <c r="E59" s="10"/>
      <c r="F59" s="10"/>
      <c r="G59" s="10"/>
      <c r="H59" s="10"/>
      <c r="I59" s="10"/>
      <c r="J59" s="10"/>
      <c r="K59" s="10"/>
      <c r="L59" s="10"/>
      <c r="M59" s="10">
        <v>3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>
        <v>1</v>
      </c>
      <c r="AF59" s="10">
        <v>4</v>
      </c>
    </row>
    <row r="60" spans="1:32" s="2" customFormat="1" ht="18" customHeight="1">
      <c r="A60" s="3" t="s">
        <v>140</v>
      </c>
      <c r="B60" s="3" t="s">
        <v>281</v>
      </c>
      <c r="C60" s="10">
        <v>1</v>
      </c>
      <c r="D60" s="10"/>
      <c r="E60" s="10"/>
      <c r="F60" s="10"/>
      <c r="G60" s="10"/>
      <c r="H60" s="10"/>
      <c r="I60" s="10"/>
      <c r="J60" s="10"/>
      <c r="K60" s="10"/>
      <c r="L60" s="10"/>
      <c r="M60" s="10">
        <v>1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>
        <v>1</v>
      </c>
      <c r="AF60" s="10">
        <v>2</v>
      </c>
    </row>
    <row r="61" spans="1:32" s="2" customFormat="1" ht="18" customHeight="1">
      <c r="A61" s="3" t="s">
        <v>140</v>
      </c>
      <c r="B61" s="3" t="s">
        <v>283</v>
      </c>
      <c r="C61" s="10">
        <v>1</v>
      </c>
      <c r="D61" s="10"/>
      <c r="E61" s="10"/>
      <c r="F61" s="10"/>
      <c r="G61" s="10"/>
      <c r="H61" s="10"/>
      <c r="I61" s="10"/>
      <c r="J61" s="10"/>
      <c r="K61" s="10"/>
      <c r="L61" s="10"/>
      <c r="M61" s="10">
        <v>2</v>
      </c>
      <c r="N61" s="10"/>
      <c r="O61" s="10">
        <v>1</v>
      </c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>
        <v>1</v>
      </c>
      <c r="AF61" s="10">
        <v>4</v>
      </c>
    </row>
    <row r="62" spans="1:32" s="2" customFormat="1" ht="18" customHeight="1">
      <c r="A62" s="3" t="s">
        <v>140</v>
      </c>
      <c r="B62" s="3" t="s">
        <v>284</v>
      </c>
      <c r="C62" s="10">
        <v>1</v>
      </c>
      <c r="D62" s="10"/>
      <c r="E62" s="10"/>
      <c r="F62" s="10"/>
      <c r="G62" s="10"/>
      <c r="H62" s="10"/>
      <c r="I62" s="10"/>
      <c r="J62" s="10"/>
      <c r="K62" s="10"/>
      <c r="L62" s="10"/>
      <c r="M62" s="10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>
        <v>1</v>
      </c>
      <c r="AF62" s="10">
        <v>2</v>
      </c>
    </row>
    <row r="63" spans="1:32" s="2" customFormat="1" ht="18" customHeight="1">
      <c r="A63" s="3" t="s">
        <v>140</v>
      </c>
      <c r="B63" s="3" t="s">
        <v>286</v>
      </c>
      <c r="C63" s="10">
        <v>1</v>
      </c>
      <c r="D63" s="10"/>
      <c r="E63" s="10"/>
      <c r="F63" s="10"/>
      <c r="G63" s="10"/>
      <c r="H63" s="10"/>
      <c r="I63" s="10"/>
      <c r="J63" s="10"/>
      <c r="K63" s="10"/>
      <c r="L63" s="10"/>
      <c r="M63" s="10"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>
        <v>1</v>
      </c>
    </row>
    <row r="64" spans="1:32" s="2" customFormat="1" ht="18" customHeight="1">
      <c r="A64" s="3" t="s">
        <v>140</v>
      </c>
      <c r="B64" s="3" t="s">
        <v>319</v>
      </c>
      <c r="C64" s="10">
        <v>1</v>
      </c>
      <c r="D64" s="10"/>
      <c r="E64" s="10"/>
      <c r="F64" s="10"/>
      <c r="G64" s="10"/>
      <c r="H64" s="10"/>
      <c r="I64" s="10"/>
      <c r="J64" s="10"/>
      <c r="K64" s="10"/>
      <c r="L64" s="10"/>
      <c r="M64" s="10">
        <v>1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>
        <v>1</v>
      </c>
      <c r="AF64" s="10">
        <v>2</v>
      </c>
    </row>
    <row r="65" spans="1:32" s="2" customFormat="1" ht="18" customHeight="1">
      <c r="A65" s="3" t="s">
        <v>140</v>
      </c>
      <c r="B65" s="3" t="s">
        <v>324</v>
      </c>
      <c r="C65" s="10">
        <v>1</v>
      </c>
      <c r="D65" s="10"/>
      <c r="E65" s="10"/>
      <c r="F65" s="10"/>
      <c r="G65" s="10"/>
      <c r="H65" s="10"/>
      <c r="I65" s="10"/>
      <c r="J65" s="10"/>
      <c r="K65" s="10"/>
      <c r="L65" s="10"/>
      <c r="M65" s="10">
        <v>2</v>
      </c>
      <c r="N65" s="10"/>
      <c r="O65" s="10"/>
      <c r="P65" s="10"/>
      <c r="Q65" s="10">
        <v>1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>
        <v>3</v>
      </c>
    </row>
    <row r="66" spans="1:32" s="2" customFormat="1" ht="18" customHeight="1">
      <c r="A66" s="3" t="s">
        <v>140</v>
      </c>
      <c r="B66" s="3" t="s">
        <v>341</v>
      </c>
      <c r="C66" s="10">
        <v>1</v>
      </c>
      <c r="D66" s="10"/>
      <c r="E66" s="10"/>
      <c r="F66" s="10"/>
      <c r="G66" s="10"/>
      <c r="H66" s="10"/>
      <c r="I66" s="10"/>
      <c r="J66" s="10"/>
      <c r="K66" s="10"/>
      <c r="L66" s="10"/>
      <c r="M66" s="10">
        <v>1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>
        <v>1</v>
      </c>
    </row>
    <row r="67" spans="1:32" s="2" customFormat="1" ht="18" customHeight="1">
      <c r="A67" s="3" t="s">
        <v>140</v>
      </c>
      <c r="B67" s="3" t="s">
        <v>347</v>
      </c>
      <c r="C67" s="10">
        <v>1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>
        <v>1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>
        <v>1</v>
      </c>
    </row>
    <row r="68" spans="1:32" s="2" customFormat="1" ht="18" customHeight="1">
      <c r="A68" s="3" t="s">
        <v>140</v>
      </c>
      <c r="B68" s="3" t="s">
        <v>359</v>
      </c>
      <c r="C68" s="10">
        <v>1</v>
      </c>
      <c r="D68" s="10"/>
      <c r="E68" s="10"/>
      <c r="F68" s="10"/>
      <c r="G68" s="10"/>
      <c r="H68" s="10"/>
      <c r="I68" s="10"/>
      <c r="J68" s="10"/>
      <c r="K68" s="10"/>
      <c r="L68" s="10"/>
      <c r="M68" s="10">
        <v>1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>
        <v>1</v>
      </c>
    </row>
    <row r="69" spans="1:32" s="2" customFormat="1" ht="18" customHeight="1">
      <c r="A69" s="3" t="s">
        <v>140</v>
      </c>
      <c r="B69" s="3" t="s">
        <v>366</v>
      </c>
      <c r="C69" s="10">
        <v>1</v>
      </c>
      <c r="D69" s="10"/>
      <c r="E69" s="10"/>
      <c r="F69" s="10"/>
      <c r="G69" s="10"/>
      <c r="H69" s="10"/>
      <c r="I69" s="10"/>
      <c r="J69" s="10"/>
      <c r="K69" s="10"/>
      <c r="L69" s="10"/>
      <c r="M69" s="10">
        <v>1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>
        <v>1</v>
      </c>
    </row>
    <row r="70" spans="1:32" s="2" customFormat="1" ht="18" customHeight="1">
      <c r="A70" s="3" t="s">
        <v>140</v>
      </c>
      <c r="B70" s="3" t="s">
        <v>377</v>
      </c>
      <c r="C70" s="10">
        <v>1</v>
      </c>
      <c r="D70" s="10"/>
      <c r="E70" s="10"/>
      <c r="F70" s="10"/>
      <c r="G70" s="10"/>
      <c r="H70" s="10"/>
      <c r="I70" s="10"/>
      <c r="J70" s="10"/>
      <c r="K70" s="10"/>
      <c r="L70" s="10"/>
      <c r="M70" s="10">
        <v>1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>
        <v>1</v>
      </c>
    </row>
    <row r="71" spans="1:32" s="2" customFormat="1" ht="18" customHeight="1">
      <c r="A71" s="3" t="s">
        <v>140</v>
      </c>
      <c r="B71" s="3" t="s">
        <v>389</v>
      </c>
      <c r="C71" s="10">
        <v>1</v>
      </c>
      <c r="D71" s="10"/>
      <c r="E71" s="10"/>
      <c r="F71" s="10"/>
      <c r="G71" s="10"/>
      <c r="H71" s="10"/>
      <c r="I71" s="10"/>
      <c r="J71" s="10"/>
      <c r="K71" s="10"/>
      <c r="L71" s="10"/>
      <c r="M71" s="10">
        <v>2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>
        <v>2</v>
      </c>
    </row>
    <row r="72" spans="1:32" s="2" customFormat="1" ht="19.5" customHeight="1">
      <c r="A72" s="1392" t="s">
        <v>577</v>
      </c>
      <c r="B72" s="1392"/>
      <c r="C72" s="11">
        <f>SUM(C24:C71)</f>
        <v>48</v>
      </c>
      <c r="D72" s="11"/>
      <c r="E72" s="11"/>
      <c r="F72" s="11"/>
      <c r="G72" s="11"/>
      <c r="H72" s="11"/>
      <c r="I72" s="11"/>
      <c r="J72" s="11"/>
      <c r="K72" s="11">
        <f>SUM(K24:K71)</f>
        <v>1</v>
      </c>
      <c r="L72" s="11">
        <f>SUM(L24:L71)</f>
        <v>1</v>
      </c>
      <c r="M72" s="11">
        <f>SUM(M24:M71)</f>
        <v>66</v>
      </c>
      <c r="N72" s="11"/>
      <c r="O72" s="11">
        <f>SUM(O24:O71)</f>
        <v>1</v>
      </c>
      <c r="P72" s="11"/>
      <c r="Q72" s="11">
        <f>SUM(Q24:Q71)</f>
        <v>8</v>
      </c>
      <c r="R72" s="11"/>
      <c r="S72" s="11"/>
      <c r="T72" s="11"/>
      <c r="U72" s="11"/>
      <c r="V72" s="11"/>
      <c r="W72" s="11">
        <f>SUM(W24:W71)</f>
        <v>1</v>
      </c>
      <c r="X72" s="11"/>
      <c r="Y72" s="11"/>
      <c r="Z72" s="11">
        <f>SUM(Z24:Z71)</f>
        <v>2</v>
      </c>
      <c r="AA72" s="11"/>
      <c r="AB72" s="11"/>
      <c r="AC72" s="11"/>
      <c r="AD72" s="11"/>
      <c r="AE72" s="11">
        <f>SUM(AE24:AE71)</f>
        <v>18</v>
      </c>
      <c r="AF72" s="11">
        <f>SUM(AF24:AF71)</f>
        <v>98</v>
      </c>
    </row>
    <row r="73" spans="1:32" s="2" customFormat="1" ht="13.5" customHeight="1">
      <c r="A73" s="3" t="s">
        <v>140</v>
      </c>
      <c r="B73" s="3" t="s">
        <v>143</v>
      </c>
      <c r="C73" s="10">
        <v>1</v>
      </c>
      <c r="D73" s="10"/>
      <c r="E73" s="10"/>
      <c r="F73" s="10"/>
      <c r="G73" s="10"/>
      <c r="H73" s="10"/>
      <c r="I73" s="10"/>
      <c r="J73" s="10"/>
      <c r="K73" s="10"/>
      <c r="L73" s="10"/>
      <c r="M73" s="10">
        <v>2</v>
      </c>
      <c r="N73" s="10"/>
      <c r="O73" s="10"/>
      <c r="P73" s="10"/>
      <c r="Q73" s="10">
        <v>1</v>
      </c>
      <c r="R73" s="10"/>
      <c r="S73" s="10"/>
      <c r="T73" s="10"/>
      <c r="U73" s="10"/>
      <c r="V73" s="10"/>
      <c r="W73" s="10"/>
      <c r="X73" s="10"/>
      <c r="Y73" s="10"/>
      <c r="Z73" s="10"/>
      <c r="AA73" s="10">
        <v>1</v>
      </c>
      <c r="AB73" s="10"/>
      <c r="AC73" s="10"/>
      <c r="AD73" s="10"/>
      <c r="AE73" s="10"/>
      <c r="AF73" s="10">
        <v>4</v>
      </c>
    </row>
    <row r="74" spans="1:32" s="2" customFormat="1" ht="13.5" customHeight="1">
      <c r="A74" s="3" t="s">
        <v>140</v>
      </c>
      <c r="B74" s="3" t="s">
        <v>174</v>
      </c>
      <c r="C74" s="10">
        <v>1</v>
      </c>
      <c r="D74" s="10"/>
      <c r="E74" s="10"/>
      <c r="F74" s="10"/>
      <c r="G74" s="10"/>
      <c r="H74" s="10"/>
      <c r="I74" s="10"/>
      <c r="J74" s="10"/>
      <c r="K74" s="10"/>
      <c r="L74" s="10"/>
      <c r="M74" s="10">
        <v>1</v>
      </c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>
        <v>1</v>
      </c>
    </row>
    <row r="75" spans="1:32" s="2" customFormat="1" ht="13.5" customHeight="1">
      <c r="A75" s="3" t="s">
        <v>140</v>
      </c>
      <c r="B75" s="3" t="s">
        <v>177</v>
      </c>
      <c r="C75" s="10">
        <v>1</v>
      </c>
      <c r="D75" s="10"/>
      <c r="E75" s="10"/>
      <c r="F75" s="10"/>
      <c r="G75" s="10"/>
      <c r="H75" s="10"/>
      <c r="I75" s="10"/>
      <c r="J75" s="10"/>
      <c r="K75" s="10"/>
      <c r="L75" s="10"/>
      <c r="M75" s="10">
        <v>1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>
        <v>1</v>
      </c>
    </row>
    <row r="76" spans="1:32" s="2" customFormat="1" ht="13.5" customHeight="1">
      <c r="A76" s="3" t="s">
        <v>140</v>
      </c>
      <c r="B76" s="3" t="s">
        <v>179</v>
      </c>
      <c r="C76" s="10">
        <v>1</v>
      </c>
      <c r="D76" s="10"/>
      <c r="E76" s="10"/>
      <c r="F76" s="10"/>
      <c r="G76" s="10"/>
      <c r="H76" s="10"/>
      <c r="I76" s="10"/>
      <c r="J76" s="10"/>
      <c r="K76" s="10"/>
      <c r="L76" s="10"/>
      <c r="M76" s="10">
        <v>1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>
        <v>1</v>
      </c>
      <c r="AF76" s="10">
        <v>2</v>
      </c>
    </row>
    <row r="77" spans="1:32" s="2" customFormat="1" ht="13.5" customHeight="1">
      <c r="A77" s="3" t="s">
        <v>140</v>
      </c>
      <c r="B77" s="3" t="s">
        <v>192</v>
      </c>
      <c r="C77" s="10">
        <v>1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>
        <v>1</v>
      </c>
      <c r="AF77" s="10">
        <v>1</v>
      </c>
    </row>
    <row r="78" spans="1:32" s="2" customFormat="1" ht="13.5" customHeight="1">
      <c r="A78" s="3" t="s">
        <v>140</v>
      </c>
      <c r="B78" s="3" t="s">
        <v>203</v>
      </c>
      <c r="C78" s="10">
        <v>1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>
        <v>1</v>
      </c>
      <c r="AF78" s="10">
        <v>1</v>
      </c>
    </row>
    <row r="79" spans="1:32" s="2" customFormat="1" ht="13.5" customHeight="1">
      <c r="A79" s="3" t="s">
        <v>140</v>
      </c>
      <c r="B79" s="3" t="s">
        <v>207</v>
      </c>
      <c r="C79" s="10">
        <v>1</v>
      </c>
      <c r="D79" s="10"/>
      <c r="E79" s="10"/>
      <c r="F79" s="10"/>
      <c r="G79" s="10"/>
      <c r="H79" s="10"/>
      <c r="I79" s="10">
        <v>1</v>
      </c>
      <c r="J79" s="10"/>
      <c r="K79" s="10"/>
      <c r="L79" s="10"/>
      <c r="M79" s="10">
        <v>2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>
        <v>3</v>
      </c>
    </row>
    <row r="80" spans="1:32" s="2" customFormat="1" ht="13.5" customHeight="1">
      <c r="A80" s="3" t="s">
        <v>140</v>
      </c>
      <c r="B80" s="3" t="s">
        <v>212</v>
      </c>
      <c r="C80" s="10">
        <v>1</v>
      </c>
      <c r="D80" s="10"/>
      <c r="E80" s="10"/>
      <c r="F80" s="10"/>
      <c r="G80" s="10"/>
      <c r="H80" s="10"/>
      <c r="I80" s="10"/>
      <c r="J80" s="10"/>
      <c r="K80" s="10"/>
      <c r="L80" s="10"/>
      <c r="M80" s="10">
        <v>2</v>
      </c>
      <c r="N80" s="10"/>
      <c r="O80" s="10"/>
      <c r="P80" s="10"/>
      <c r="Q80" s="10">
        <v>1</v>
      </c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>
        <v>3</v>
      </c>
    </row>
    <row r="81" spans="1:32" s="2" customFormat="1" ht="13.5" customHeight="1">
      <c r="A81" s="3" t="s">
        <v>140</v>
      </c>
      <c r="B81" s="3" t="s">
        <v>218</v>
      </c>
      <c r="C81" s="10">
        <v>1</v>
      </c>
      <c r="D81" s="10"/>
      <c r="E81" s="10"/>
      <c r="F81" s="10"/>
      <c r="G81" s="10"/>
      <c r="H81" s="10"/>
      <c r="I81" s="10"/>
      <c r="J81" s="10"/>
      <c r="K81" s="10"/>
      <c r="L81" s="10"/>
      <c r="M81" s="10">
        <v>1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>
        <v>1</v>
      </c>
    </row>
    <row r="82" spans="1:32" s="2" customFormat="1" ht="13.5" customHeight="1">
      <c r="A82" s="3" t="s">
        <v>140</v>
      </c>
      <c r="B82" s="3" t="s">
        <v>223</v>
      </c>
      <c r="C82" s="10">
        <v>1</v>
      </c>
      <c r="D82" s="10"/>
      <c r="E82" s="10"/>
      <c r="F82" s="10"/>
      <c r="G82" s="10"/>
      <c r="H82" s="10"/>
      <c r="I82" s="10"/>
      <c r="J82" s="10"/>
      <c r="K82" s="10"/>
      <c r="L82" s="10"/>
      <c r="M82" s="10">
        <v>2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>
        <v>1</v>
      </c>
      <c r="AF82" s="10">
        <v>3</v>
      </c>
    </row>
    <row r="83" spans="1:32" s="2" customFormat="1" ht="13.5" customHeight="1">
      <c r="A83" s="3" t="s">
        <v>140</v>
      </c>
      <c r="B83" s="3" t="s">
        <v>226</v>
      </c>
      <c r="C83" s="10">
        <v>1</v>
      </c>
      <c r="D83" s="10"/>
      <c r="E83" s="10"/>
      <c r="F83" s="10"/>
      <c r="G83" s="10"/>
      <c r="H83" s="10"/>
      <c r="I83" s="10"/>
      <c r="J83" s="10"/>
      <c r="K83" s="10"/>
      <c r="L83" s="10"/>
      <c r="M83" s="10">
        <v>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>
        <v>1</v>
      </c>
      <c r="AF83" s="10">
        <v>2</v>
      </c>
    </row>
    <row r="84" spans="1:32" s="2" customFormat="1" ht="13.5" customHeight="1">
      <c r="A84" s="3" t="s">
        <v>140</v>
      </c>
      <c r="B84" s="3" t="s">
        <v>229</v>
      </c>
      <c r="C84" s="10">
        <v>1</v>
      </c>
      <c r="D84" s="10"/>
      <c r="E84" s="10"/>
      <c r="F84" s="10"/>
      <c r="G84" s="10"/>
      <c r="H84" s="10"/>
      <c r="I84" s="10"/>
      <c r="J84" s="10"/>
      <c r="K84" s="10"/>
      <c r="L84" s="10"/>
      <c r="M84" s="10">
        <v>1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>
        <v>1</v>
      </c>
      <c r="AF84" s="10">
        <v>2</v>
      </c>
    </row>
    <row r="85" spans="1:32" s="2" customFormat="1" ht="13.5" customHeight="1">
      <c r="A85" s="3" t="s">
        <v>140</v>
      </c>
      <c r="B85" s="3" t="s">
        <v>231</v>
      </c>
      <c r="C85" s="10">
        <v>1</v>
      </c>
      <c r="D85" s="10"/>
      <c r="E85" s="10"/>
      <c r="F85" s="10"/>
      <c r="G85" s="10"/>
      <c r="H85" s="10"/>
      <c r="I85" s="10"/>
      <c r="J85" s="10"/>
      <c r="K85" s="10"/>
      <c r="L85" s="10"/>
      <c r="M85" s="10">
        <v>1</v>
      </c>
      <c r="N85" s="10"/>
      <c r="O85" s="10"/>
      <c r="P85" s="10"/>
      <c r="Q85" s="10">
        <v>1</v>
      </c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>
        <v>2</v>
      </c>
    </row>
    <row r="86" spans="1:32" s="2" customFormat="1" ht="13.5" customHeight="1">
      <c r="A86" s="3" t="s">
        <v>140</v>
      </c>
      <c r="B86" s="3" t="s">
        <v>233</v>
      </c>
      <c r="C86" s="10">
        <v>1</v>
      </c>
      <c r="D86" s="10"/>
      <c r="E86" s="10"/>
      <c r="F86" s="10"/>
      <c r="G86" s="10"/>
      <c r="H86" s="10"/>
      <c r="I86" s="10"/>
      <c r="J86" s="10"/>
      <c r="K86" s="10"/>
      <c r="L86" s="10"/>
      <c r="M86" s="10">
        <v>3</v>
      </c>
      <c r="N86" s="10"/>
      <c r="O86" s="10"/>
      <c r="P86" s="10"/>
      <c r="Q86" s="10">
        <v>1</v>
      </c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>
        <v>4</v>
      </c>
    </row>
    <row r="87" spans="1:32" s="2" customFormat="1" ht="13.5" customHeight="1">
      <c r="A87" s="3" t="s">
        <v>140</v>
      </c>
      <c r="B87" s="3" t="s">
        <v>235</v>
      </c>
      <c r="C87" s="10">
        <v>1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>
        <v>1</v>
      </c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>
        <v>1</v>
      </c>
    </row>
    <row r="88" spans="1:32" s="2" customFormat="1" ht="13.5" customHeight="1">
      <c r="A88" s="3" t="s">
        <v>140</v>
      </c>
      <c r="B88" s="3" t="s">
        <v>238</v>
      </c>
      <c r="C88" s="10">
        <v>1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>
        <v>1</v>
      </c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>
        <v>1</v>
      </c>
    </row>
    <row r="89" spans="1:32" s="2" customFormat="1" ht="13.5" customHeight="1">
      <c r="A89" s="3" t="s">
        <v>140</v>
      </c>
      <c r="B89" s="3" t="s">
        <v>243</v>
      </c>
      <c r="C89" s="10">
        <v>1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>
        <v>1</v>
      </c>
      <c r="AF89" s="10">
        <v>1</v>
      </c>
    </row>
    <row r="90" spans="1:32" s="2" customFormat="1" ht="13.5" customHeight="1">
      <c r="A90" s="3" t="s">
        <v>140</v>
      </c>
      <c r="B90" s="3" t="s">
        <v>246</v>
      </c>
      <c r="C90" s="10">
        <v>1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>
        <v>1</v>
      </c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>
        <v>1</v>
      </c>
    </row>
    <row r="91" spans="1:32" s="2" customFormat="1" ht="13.5" customHeight="1">
      <c r="A91" s="3" t="s">
        <v>140</v>
      </c>
      <c r="B91" s="3" t="s">
        <v>249</v>
      </c>
      <c r="C91" s="10">
        <v>1</v>
      </c>
      <c r="D91" s="10"/>
      <c r="E91" s="10"/>
      <c r="F91" s="10"/>
      <c r="G91" s="10"/>
      <c r="H91" s="10"/>
      <c r="I91" s="10"/>
      <c r="J91" s="10"/>
      <c r="K91" s="10"/>
      <c r="L91" s="10"/>
      <c r="M91" s="10">
        <v>1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>
        <v>1</v>
      </c>
    </row>
    <row r="92" spans="1:32" s="2" customFormat="1" ht="13.5" customHeight="1">
      <c r="A92" s="3" t="s">
        <v>140</v>
      </c>
      <c r="B92" s="3" t="s">
        <v>252</v>
      </c>
      <c r="C92" s="10">
        <v>1</v>
      </c>
      <c r="D92" s="10"/>
      <c r="E92" s="10"/>
      <c r="F92" s="10"/>
      <c r="G92" s="10"/>
      <c r="H92" s="10"/>
      <c r="I92" s="10"/>
      <c r="J92" s="10"/>
      <c r="K92" s="10"/>
      <c r="L92" s="10"/>
      <c r="M92" s="10">
        <v>2</v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>
        <v>2</v>
      </c>
    </row>
    <row r="93" spans="1:32" s="2" customFormat="1" ht="13.5" customHeight="1">
      <c r="A93" s="3" t="s">
        <v>140</v>
      </c>
      <c r="B93" s="3" t="s">
        <v>258</v>
      </c>
      <c r="C93" s="10">
        <v>1</v>
      </c>
      <c r="D93" s="10"/>
      <c r="E93" s="10"/>
      <c r="F93" s="10"/>
      <c r="G93" s="10"/>
      <c r="H93" s="10"/>
      <c r="I93" s="10"/>
      <c r="J93" s="10"/>
      <c r="K93" s="10"/>
      <c r="L93" s="10"/>
      <c r="M93" s="10">
        <v>1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>
        <v>1</v>
      </c>
    </row>
    <row r="94" spans="1:32" s="2" customFormat="1" ht="13.5" customHeight="1">
      <c r="A94" s="3" t="s">
        <v>140</v>
      </c>
      <c r="B94" s="3" t="s">
        <v>260</v>
      </c>
      <c r="C94" s="10">
        <v>1</v>
      </c>
      <c r="D94" s="10"/>
      <c r="E94" s="10"/>
      <c r="F94" s="10"/>
      <c r="G94" s="10"/>
      <c r="H94" s="10"/>
      <c r="I94" s="10"/>
      <c r="J94" s="10"/>
      <c r="K94" s="10"/>
      <c r="L94" s="10"/>
      <c r="M94" s="10">
        <v>1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>
        <v>1</v>
      </c>
    </row>
    <row r="95" spans="1:32" s="2" customFormat="1" ht="13.5" customHeight="1">
      <c r="A95" s="3" t="s">
        <v>140</v>
      </c>
      <c r="B95" s="3" t="s">
        <v>262</v>
      </c>
      <c r="C95" s="10">
        <v>1</v>
      </c>
      <c r="D95" s="10"/>
      <c r="E95" s="10"/>
      <c r="F95" s="10"/>
      <c r="G95" s="10"/>
      <c r="H95" s="10"/>
      <c r="I95" s="10"/>
      <c r="J95" s="10"/>
      <c r="K95" s="10"/>
      <c r="L95" s="10"/>
      <c r="M95" s="10">
        <v>1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>
        <v>1</v>
      </c>
    </row>
    <row r="96" spans="1:32" s="2" customFormat="1" ht="13.5" customHeight="1">
      <c r="A96" s="3" t="s">
        <v>140</v>
      </c>
      <c r="B96" s="3" t="s">
        <v>265</v>
      </c>
      <c r="C96" s="10">
        <v>1</v>
      </c>
      <c r="D96" s="10"/>
      <c r="E96" s="10"/>
      <c r="F96" s="10"/>
      <c r="G96" s="10"/>
      <c r="H96" s="10"/>
      <c r="I96" s="10"/>
      <c r="J96" s="10"/>
      <c r="K96" s="10"/>
      <c r="L96" s="10"/>
      <c r="M96" s="10">
        <v>2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>
        <v>1</v>
      </c>
      <c r="AF96" s="10">
        <v>3</v>
      </c>
    </row>
    <row r="97" spans="1:32" s="2" customFormat="1" ht="13.5" customHeight="1">
      <c r="A97" s="3" t="s">
        <v>140</v>
      </c>
      <c r="B97" s="3" t="s">
        <v>270</v>
      </c>
      <c r="C97" s="10">
        <v>1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>
        <v>1</v>
      </c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>
        <v>1</v>
      </c>
    </row>
    <row r="98" spans="1:32" s="2" customFormat="1" ht="13.5" customHeight="1">
      <c r="A98" s="3" t="s">
        <v>140</v>
      </c>
      <c r="B98" s="3" t="s">
        <v>276</v>
      </c>
      <c r="C98" s="10">
        <v>1</v>
      </c>
      <c r="D98" s="10"/>
      <c r="E98" s="10"/>
      <c r="F98" s="10"/>
      <c r="G98" s="10"/>
      <c r="H98" s="10"/>
      <c r="I98" s="10"/>
      <c r="J98" s="10"/>
      <c r="K98" s="10"/>
      <c r="L98" s="10"/>
      <c r="M98" s="10">
        <v>2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>
        <v>1</v>
      </c>
      <c r="AA98" s="10"/>
      <c r="AB98" s="10"/>
      <c r="AC98" s="10"/>
      <c r="AD98" s="10"/>
      <c r="AE98" s="10">
        <v>1</v>
      </c>
      <c r="AF98" s="10">
        <v>4</v>
      </c>
    </row>
    <row r="99" spans="1:32" s="2" customFormat="1" ht="13.5" customHeight="1">
      <c r="A99" s="3" t="s">
        <v>140</v>
      </c>
      <c r="B99" s="3" t="s">
        <v>279</v>
      </c>
      <c r="C99" s="10">
        <v>1</v>
      </c>
      <c r="D99" s="10"/>
      <c r="E99" s="10"/>
      <c r="F99" s="10"/>
      <c r="G99" s="10"/>
      <c r="H99" s="10"/>
      <c r="I99" s="10"/>
      <c r="J99" s="10"/>
      <c r="K99" s="10"/>
      <c r="L99" s="10"/>
      <c r="M99" s="10">
        <v>1</v>
      </c>
      <c r="N99" s="10"/>
      <c r="O99" s="10"/>
      <c r="P99" s="10"/>
      <c r="Q99" s="10">
        <v>1</v>
      </c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>
        <v>2</v>
      </c>
    </row>
    <row r="100" spans="1:32" s="2" customFormat="1" ht="13.5" customHeight="1">
      <c r="A100" s="3" t="s">
        <v>140</v>
      </c>
      <c r="B100" s="3" t="s">
        <v>282</v>
      </c>
      <c r="C100" s="10">
        <v>1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>
        <v>1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>
        <v>1</v>
      </c>
    </row>
    <row r="101" spans="1:32" s="2" customFormat="1" ht="13.5" customHeight="1">
      <c r="A101" s="3" t="s">
        <v>140</v>
      </c>
      <c r="B101" s="3" t="s">
        <v>285</v>
      </c>
      <c r="C101" s="10">
        <v>1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>
        <v>1</v>
      </c>
      <c r="AF101" s="10">
        <v>1</v>
      </c>
    </row>
    <row r="102" spans="1:32" s="2" customFormat="1" ht="13.5" customHeight="1">
      <c r="A102" s="3" t="s">
        <v>140</v>
      </c>
      <c r="B102" s="3" t="s">
        <v>288</v>
      </c>
      <c r="C102" s="10">
        <v>1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>
        <v>1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>
        <v>1</v>
      </c>
    </row>
    <row r="103" spans="1:32" s="2" customFormat="1" ht="13.5" customHeight="1">
      <c r="A103" s="3" t="s">
        <v>140</v>
      </c>
      <c r="B103" s="3" t="s">
        <v>292</v>
      </c>
      <c r="C103" s="10">
        <v>1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>
        <v>1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>
        <v>1</v>
      </c>
    </row>
    <row r="104" spans="1:32" s="2" customFormat="1" ht="13.5" customHeight="1">
      <c r="A104" s="3" t="s">
        <v>140</v>
      </c>
      <c r="B104" s="3" t="s">
        <v>307</v>
      </c>
      <c r="C104" s="10">
        <v>1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>
        <v>1</v>
      </c>
      <c r="N104" s="10"/>
      <c r="O104" s="10"/>
      <c r="P104" s="10"/>
      <c r="Q104" s="10">
        <v>1</v>
      </c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>
        <v>2</v>
      </c>
    </row>
    <row r="105" spans="1:32" s="2" customFormat="1" ht="13.5" customHeight="1">
      <c r="A105" s="3" t="s">
        <v>140</v>
      </c>
      <c r="B105" s="3" t="s">
        <v>317</v>
      </c>
      <c r="C105" s="10">
        <v>1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>
        <v>1</v>
      </c>
      <c r="N105" s="10"/>
      <c r="O105" s="10"/>
      <c r="P105" s="10"/>
      <c r="Q105" s="10">
        <v>1</v>
      </c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>
        <v>2</v>
      </c>
    </row>
    <row r="106" spans="1:32" s="2" customFormat="1" ht="13.5" customHeight="1">
      <c r="A106" s="3" t="s">
        <v>140</v>
      </c>
      <c r="B106" s="3" t="s">
        <v>318</v>
      </c>
      <c r="C106" s="10">
        <v>1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>
        <v>3</v>
      </c>
      <c r="N106" s="10"/>
      <c r="O106" s="10"/>
      <c r="P106" s="10"/>
      <c r="Q106" s="10">
        <v>1</v>
      </c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>
        <v>4</v>
      </c>
    </row>
    <row r="107" spans="1:32" s="2" customFormat="1" ht="13.5" customHeight="1">
      <c r="A107" s="3" t="s">
        <v>140</v>
      </c>
      <c r="B107" s="3" t="s">
        <v>327</v>
      </c>
      <c r="C107" s="10">
        <v>1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>
        <v>1</v>
      </c>
      <c r="AF107" s="10">
        <v>1</v>
      </c>
    </row>
    <row r="108" spans="1:32" s="2" customFormat="1" ht="13.5" customHeight="1">
      <c r="A108" s="3" t="s">
        <v>140</v>
      </c>
      <c r="B108" s="3" t="s">
        <v>328</v>
      </c>
      <c r="C108" s="10">
        <v>1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>
        <v>1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>
        <v>1</v>
      </c>
    </row>
    <row r="109" spans="1:32" s="2" customFormat="1" ht="13.5" customHeight="1">
      <c r="A109" s="3" t="s">
        <v>140</v>
      </c>
      <c r="B109" s="3" t="s">
        <v>331</v>
      </c>
      <c r="C109" s="10">
        <v>1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>
        <v>1</v>
      </c>
      <c r="N109" s="10"/>
      <c r="O109" s="10"/>
      <c r="P109" s="10"/>
      <c r="Q109" s="10">
        <v>1</v>
      </c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>
        <v>2</v>
      </c>
    </row>
    <row r="110" spans="1:32" s="2" customFormat="1" ht="13.5" customHeight="1">
      <c r="A110" s="3" t="s">
        <v>140</v>
      </c>
      <c r="B110" s="3" t="s">
        <v>334</v>
      </c>
      <c r="C110" s="10">
        <v>1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>
        <v>1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>
        <v>1</v>
      </c>
    </row>
    <row r="111" spans="1:32" s="2" customFormat="1" ht="13.5" customHeight="1">
      <c r="A111" s="3" t="s">
        <v>140</v>
      </c>
      <c r="B111" s="3" t="s">
        <v>336</v>
      </c>
      <c r="C111" s="10">
        <v>1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>
        <v>1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>
        <v>1</v>
      </c>
    </row>
    <row r="112" spans="1:32" s="2" customFormat="1" ht="13.5" customHeight="1">
      <c r="A112" s="3" t="s">
        <v>140</v>
      </c>
      <c r="B112" s="3" t="s">
        <v>339</v>
      </c>
      <c r="C112" s="10">
        <v>1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>
        <v>1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>
        <v>1</v>
      </c>
    </row>
    <row r="113" spans="1:32" s="2" customFormat="1" ht="13.5" customHeight="1">
      <c r="A113" s="3" t="s">
        <v>140</v>
      </c>
      <c r="B113" s="3" t="s">
        <v>343</v>
      </c>
      <c r="C113" s="10">
        <v>1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>
        <v>1</v>
      </c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>
        <v>1</v>
      </c>
    </row>
    <row r="114" spans="1:32" s="2" customFormat="1" ht="13.5" customHeight="1">
      <c r="A114" s="3" t="s">
        <v>140</v>
      </c>
      <c r="B114" s="3" t="s">
        <v>352</v>
      </c>
      <c r="C114" s="10">
        <v>1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>
        <v>1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>
        <v>1</v>
      </c>
    </row>
    <row r="115" spans="1:32" s="2" customFormat="1" ht="13.5" customHeight="1">
      <c r="A115" s="3" t="s">
        <v>140</v>
      </c>
      <c r="B115" s="3" t="s">
        <v>355</v>
      </c>
      <c r="C115" s="10">
        <v>1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>
        <v>1</v>
      </c>
      <c r="AF115" s="10">
        <v>1</v>
      </c>
    </row>
    <row r="116" spans="1:32" s="2" customFormat="1" ht="13.5" customHeight="1">
      <c r="A116" s="3" t="s">
        <v>140</v>
      </c>
      <c r="B116" s="3" t="s">
        <v>367</v>
      </c>
      <c r="C116" s="10">
        <v>1</v>
      </c>
      <c r="D116" s="10"/>
      <c r="E116" s="10"/>
      <c r="F116" s="10"/>
      <c r="G116" s="10"/>
      <c r="H116" s="10"/>
      <c r="I116" s="10"/>
      <c r="J116" s="10"/>
      <c r="K116" s="10"/>
      <c r="L116" s="10">
        <v>1</v>
      </c>
      <c r="M116" s="10">
        <v>2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>
        <v>1</v>
      </c>
      <c r="AB116" s="10"/>
      <c r="AC116" s="10"/>
      <c r="AD116" s="10"/>
      <c r="AE116" s="10">
        <v>1</v>
      </c>
      <c r="AF116" s="10">
        <v>5</v>
      </c>
    </row>
    <row r="117" spans="1:32" s="2" customFormat="1" ht="13.5" customHeight="1">
      <c r="A117" s="3" t="s">
        <v>140</v>
      </c>
      <c r="B117" s="3" t="s">
        <v>381</v>
      </c>
      <c r="C117" s="10">
        <v>1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>
        <v>2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>
        <v>2</v>
      </c>
    </row>
    <row r="118" spans="1:32" s="2" customFormat="1" ht="13.5" customHeight="1">
      <c r="A118" s="3" t="s">
        <v>140</v>
      </c>
      <c r="B118" s="3" t="s">
        <v>386</v>
      </c>
      <c r="C118" s="10">
        <v>1</v>
      </c>
      <c r="D118" s="10"/>
      <c r="E118" s="10"/>
      <c r="F118" s="10"/>
      <c r="G118" s="10"/>
      <c r="H118" s="10"/>
      <c r="I118" s="10"/>
      <c r="J118" s="10"/>
      <c r="K118" s="10">
        <v>1</v>
      </c>
      <c r="L118" s="10"/>
      <c r="M118" s="10">
        <v>1</v>
      </c>
      <c r="N118" s="10"/>
      <c r="O118" s="10"/>
      <c r="P118" s="10"/>
      <c r="Q118" s="10">
        <v>1</v>
      </c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>
        <v>3</v>
      </c>
    </row>
    <row r="119" spans="1:32" s="2" customFormat="1" ht="19.5" customHeight="1">
      <c r="A119" s="1392" t="s">
        <v>578</v>
      </c>
      <c r="B119" s="1392"/>
      <c r="C119" s="11">
        <f>SUM(C73:C118)</f>
        <v>46</v>
      </c>
      <c r="D119" s="11"/>
      <c r="E119" s="11"/>
      <c r="F119" s="11"/>
      <c r="G119" s="11"/>
      <c r="H119" s="11"/>
      <c r="I119" s="11">
        <f>SUM(I73:I118)</f>
        <v>1</v>
      </c>
      <c r="J119" s="11"/>
      <c r="K119" s="11">
        <f>SUM(K73:K118)</f>
        <v>1</v>
      </c>
      <c r="L119" s="11">
        <f>SUM(L73:L118)</f>
        <v>1</v>
      </c>
      <c r="M119" s="11">
        <f>SUM(M73:M118)</f>
        <v>49</v>
      </c>
      <c r="N119" s="11"/>
      <c r="O119" s="11"/>
      <c r="P119" s="11"/>
      <c r="Q119" s="11">
        <f>SUM(Q73:Q118)</f>
        <v>14</v>
      </c>
      <c r="R119" s="11"/>
      <c r="S119" s="11"/>
      <c r="T119" s="11"/>
      <c r="U119" s="11"/>
      <c r="V119" s="11"/>
      <c r="W119" s="11"/>
      <c r="X119" s="11"/>
      <c r="Y119" s="11"/>
      <c r="Z119" s="11">
        <f>SUM(Z73:Z118)</f>
        <v>1</v>
      </c>
      <c r="AA119" s="11">
        <f>SUM(AA73:AA118)</f>
        <v>2</v>
      </c>
      <c r="AB119" s="11"/>
      <c r="AC119" s="11"/>
      <c r="AD119" s="11"/>
      <c r="AE119" s="11">
        <f>SUM(AE73:AE118)</f>
        <v>13</v>
      </c>
      <c r="AF119" s="11">
        <f>SUM(AF73:AF118)</f>
        <v>82</v>
      </c>
    </row>
    <row r="120" spans="1:32" s="2" customFormat="1" ht="22.5" customHeight="1">
      <c r="A120" s="3" t="s">
        <v>140</v>
      </c>
      <c r="B120" s="3" t="s">
        <v>148</v>
      </c>
      <c r="C120" s="10">
        <v>1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>
        <v>2</v>
      </c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>
        <v>1</v>
      </c>
      <c r="AB120" s="10"/>
      <c r="AC120" s="10"/>
      <c r="AD120" s="10"/>
      <c r="AE120" s="10">
        <v>1</v>
      </c>
      <c r="AF120" s="10">
        <v>4</v>
      </c>
    </row>
    <row r="121" spans="1:32" s="2" customFormat="1" ht="22.5" customHeight="1">
      <c r="A121" s="3" t="s">
        <v>140</v>
      </c>
      <c r="B121" s="3" t="s">
        <v>149</v>
      </c>
      <c r="C121" s="10">
        <v>1</v>
      </c>
      <c r="D121" s="10"/>
      <c r="E121" s="10"/>
      <c r="F121" s="10"/>
      <c r="G121" s="10"/>
      <c r="H121" s="10"/>
      <c r="I121" s="10"/>
      <c r="J121" s="10"/>
      <c r="K121" s="10"/>
      <c r="L121" s="10">
        <v>1</v>
      </c>
      <c r="M121" s="10">
        <v>2</v>
      </c>
      <c r="N121" s="10"/>
      <c r="O121" s="10"/>
      <c r="P121" s="10"/>
      <c r="Q121" s="10"/>
      <c r="R121" s="10"/>
      <c r="S121" s="10"/>
      <c r="T121" s="10"/>
      <c r="U121" s="10"/>
      <c r="V121" s="10"/>
      <c r="W121" s="10">
        <v>1</v>
      </c>
      <c r="X121" s="10"/>
      <c r="Y121" s="10"/>
      <c r="Z121" s="10"/>
      <c r="AA121" s="10"/>
      <c r="AB121" s="10"/>
      <c r="AC121" s="10"/>
      <c r="AD121" s="10"/>
      <c r="AE121" s="10">
        <v>2</v>
      </c>
      <c r="AF121" s="10">
        <v>6</v>
      </c>
    </row>
    <row r="122" spans="1:32" s="2" customFormat="1" ht="22.5" customHeight="1">
      <c r="A122" s="3" t="s">
        <v>140</v>
      </c>
      <c r="B122" s="3" t="s">
        <v>152</v>
      </c>
      <c r="C122" s="10">
        <v>1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>
        <v>2</v>
      </c>
      <c r="N122" s="10"/>
      <c r="O122" s="10"/>
      <c r="P122" s="10"/>
      <c r="Q122" s="10">
        <v>1</v>
      </c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>
        <v>2</v>
      </c>
      <c r="AF122" s="10">
        <v>5</v>
      </c>
    </row>
    <row r="123" spans="1:32" s="2" customFormat="1" ht="22.5" customHeight="1">
      <c r="A123" s="3" t="s">
        <v>140</v>
      </c>
      <c r="B123" s="3" t="s">
        <v>159</v>
      </c>
      <c r="C123" s="10">
        <v>1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>
        <v>1</v>
      </c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>
        <v>1</v>
      </c>
      <c r="AF123" s="10">
        <v>2</v>
      </c>
    </row>
    <row r="124" spans="1:32" s="2" customFormat="1" ht="22.5" customHeight="1">
      <c r="A124" s="3" t="s">
        <v>140</v>
      </c>
      <c r="B124" s="3" t="s">
        <v>161</v>
      </c>
      <c r="C124" s="10">
        <v>1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>
        <v>1</v>
      </c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>
        <v>1</v>
      </c>
      <c r="AA124" s="10"/>
      <c r="AB124" s="10"/>
      <c r="AC124" s="10"/>
      <c r="AD124" s="10"/>
      <c r="AE124" s="10">
        <v>2</v>
      </c>
      <c r="AF124" s="10">
        <v>4</v>
      </c>
    </row>
    <row r="125" spans="1:32" s="2" customFormat="1" ht="22.5" customHeight="1">
      <c r="A125" s="3" t="s">
        <v>140</v>
      </c>
      <c r="B125" s="3" t="s">
        <v>162</v>
      </c>
      <c r="C125" s="10">
        <v>1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>
        <v>3</v>
      </c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>
        <v>2</v>
      </c>
      <c r="AF125" s="10">
        <v>5</v>
      </c>
    </row>
    <row r="126" spans="1:32" s="2" customFormat="1" ht="22.5" customHeight="1">
      <c r="A126" s="3" t="s">
        <v>140</v>
      </c>
      <c r="B126" s="3" t="s">
        <v>163</v>
      </c>
      <c r="C126" s="10">
        <v>1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>
        <v>2</v>
      </c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>
        <v>1</v>
      </c>
      <c r="AA126" s="10"/>
      <c r="AB126" s="10"/>
      <c r="AC126" s="10"/>
      <c r="AD126" s="10"/>
      <c r="AE126" s="10">
        <v>1</v>
      </c>
      <c r="AF126" s="10">
        <v>4</v>
      </c>
    </row>
    <row r="127" spans="1:32" s="2" customFormat="1" ht="22.5" customHeight="1">
      <c r="A127" s="3" t="s">
        <v>140</v>
      </c>
      <c r="B127" s="3" t="s">
        <v>164</v>
      </c>
      <c r="C127" s="10">
        <v>1</v>
      </c>
      <c r="D127" s="10">
        <v>1</v>
      </c>
      <c r="E127" s="10"/>
      <c r="F127" s="10"/>
      <c r="G127" s="10"/>
      <c r="H127" s="10">
        <v>1</v>
      </c>
      <c r="I127" s="10"/>
      <c r="J127" s="10"/>
      <c r="K127" s="10"/>
      <c r="L127" s="10"/>
      <c r="M127" s="10">
        <v>3</v>
      </c>
      <c r="N127" s="10"/>
      <c r="O127" s="10">
        <v>1</v>
      </c>
      <c r="P127" s="10"/>
      <c r="Q127" s="10"/>
      <c r="R127" s="10"/>
      <c r="S127" s="10"/>
      <c r="T127" s="10">
        <v>1</v>
      </c>
      <c r="U127" s="10"/>
      <c r="V127" s="10"/>
      <c r="W127" s="10">
        <v>1</v>
      </c>
      <c r="X127" s="10"/>
      <c r="Y127" s="10"/>
      <c r="Z127" s="10">
        <v>1</v>
      </c>
      <c r="AA127" s="10">
        <v>9</v>
      </c>
      <c r="AB127" s="10"/>
      <c r="AC127" s="10"/>
      <c r="AD127" s="10"/>
      <c r="AE127" s="10">
        <v>2</v>
      </c>
      <c r="AF127" s="10">
        <v>20</v>
      </c>
    </row>
    <row r="128" spans="1:32" s="2" customFormat="1" ht="22.5" customHeight="1">
      <c r="A128" s="3" t="s">
        <v>140</v>
      </c>
      <c r="B128" s="3" t="s">
        <v>172</v>
      </c>
      <c r="C128" s="10">
        <v>1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>
        <v>1</v>
      </c>
      <c r="N128" s="10"/>
      <c r="O128" s="10"/>
      <c r="P128" s="10"/>
      <c r="Q128" s="10">
        <v>1</v>
      </c>
      <c r="R128" s="10"/>
      <c r="S128" s="10"/>
      <c r="T128" s="10"/>
      <c r="U128" s="10"/>
      <c r="V128" s="10"/>
      <c r="W128" s="10"/>
      <c r="X128" s="10"/>
      <c r="Y128" s="10"/>
      <c r="Z128" s="10"/>
      <c r="AA128" s="10">
        <v>2</v>
      </c>
      <c r="AB128" s="10"/>
      <c r="AC128" s="10"/>
      <c r="AD128" s="10"/>
      <c r="AE128" s="10"/>
      <c r="AF128" s="10">
        <v>4</v>
      </c>
    </row>
    <row r="129" spans="1:32" s="2" customFormat="1" ht="22.5" customHeight="1">
      <c r="A129" s="3" t="s">
        <v>140</v>
      </c>
      <c r="B129" s="3" t="s">
        <v>182</v>
      </c>
      <c r="C129" s="10">
        <v>1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>
        <v>2</v>
      </c>
      <c r="N129" s="10"/>
      <c r="O129" s="10"/>
      <c r="P129" s="10"/>
      <c r="Q129" s="10">
        <v>1</v>
      </c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>
        <v>1</v>
      </c>
      <c r="AF129" s="10">
        <v>4</v>
      </c>
    </row>
    <row r="130" spans="1:32" s="2" customFormat="1" ht="22.5" customHeight="1">
      <c r="A130" s="3" t="s">
        <v>140</v>
      </c>
      <c r="B130" s="3" t="s">
        <v>206</v>
      </c>
      <c r="C130" s="10">
        <v>1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>
        <v>3</v>
      </c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>
        <v>1</v>
      </c>
      <c r="AF130" s="10">
        <v>4</v>
      </c>
    </row>
    <row r="131" spans="1:32" s="2" customFormat="1" ht="22.5" customHeight="1">
      <c r="A131" s="3" t="s">
        <v>140</v>
      </c>
      <c r="B131" s="3" t="s">
        <v>236</v>
      </c>
      <c r="C131" s="10">
        <v>1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>
        <v>2</v>
      </c>
      <c r="N131" s="10"/>
      <c r="O131" s="10">
        <v>1</v>
      </c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>
        <v>1</v>
      </c>
      <c r="AF131" s="10">
        <v>4</v>
      </c>
    </row>
    <row r="132" spans="1:32" s="2" customFormat="1" ht="22.5" customHeight="1">
      <c r="A132" s="3" t="s">
        <v>140</v>
      </c>
      <c r="B132" s="3" t="s">
        <v>241</v>
      </c>
      <c r="C132" s="10">
        <v>1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>
        <v>3</v>
      </c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>
        <v>1</v>
      </c>
      <c r="AF132" s="10">
        <v>4</v>
      </c>
    </row>
    <row r="133" spans="1:32" s="2" customFormat="1" ht="22.5" customHeight="1">
      <c r="A133" s="3" t="s">
        <v>140</v>
      </c>
      <c r="B133" s="3" t="s">
        <v>244</v>
      </c>
      <c r="C133" s="10">
        <v>1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>
        <v>1</v>
      </c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>
        <v>1</v>
      </c>
    </row>
    <row r="134" spans="1:32" s="2" customFormat="1" ht="22.5" customHeight="1">
      <c r="A134" s="3" t="s">
        <v>140</v>
      </c>
      <c r="B134" s="3" t="s">
        <v>251</v>
      </c>
      <c r="C134" s="10">
        <v>1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0">
        <v>2</v>
      </c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>
        <v>1</v>
      </c>
      <c r="AF134" s="10">
        <v>3</v>
      </c>
    </row>
    <row r="135" spans="1:32" s="2" customFormat="1" ht="22.5" customHeight="1">
      <c r="A135" s="3" t="s">
        <v>140</v>
      </c>
      <c r="B135" s="3" t="s">
        <v>253</v>
      </c>
      <c r="C135" s="10">
        <v>1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>
        <v>2</v>
      </c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>
        <v>2</v>
      </c>
    </row>
    <row r="136" spans="1:32" s="2" customFormat="1" ht="22.5" customHeight="1">
      <c r="A136" s="3" t="s">
        <v>140</v>
      </c>
      <c r="B136" s="3" t="s">
        <v>287</v>
      </c>
      <c r="C136" s="10">
        <v>1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>
        <v>3</v>
      </c>
      <c r="N136" s="10"/>
      <c r="O136" s="10"/>
      <c r="P136" s="10"/>
      <c r="Q136" s="10">
        <v>1</v>
      </c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>
        <v>4</v>
      </c>
    </row>
    <row r="137" spans="1:32" s="2" customFormat="1" ht="22.5" customHeight="1">
      <c r="A137" s="3" t="s">
        <v>140</v>
      </c>
      <c r="B137" s="3" t="s">
        <v>293</v>
      </c>
      <c r="C137" s="10">
        <v>1</v>
      </c>
      <c r="D137" s="10"/>
      <c r="E137" s="10"/>
      <c r="F137" s="10"/>
      <c r="G137" s="10"/>
      <c r="H137" s="10"/>
      <c r="I137" s="10"/>
      <c r="J137" s="10"/>
      <c r="K137" s="10">
        <v>1</v>
      </c>
      <c r="L137" s="10"/>
      <c r="M137" s="10">
        <v>1</v>
      </c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>
        <v>1</v>
      </c>
      <c r="AF137" s="10">
        <v>3</v>
      </c>
    </row>
    <row r="138" spans="1:32" s="2" customFormat="1" ht="22.5" customHeight="1">
      <c r="A138" s="3" t="s">
        <v>140</v>
      </c>
      <c r="B138" s="3" t="s">
        <v>329</v>
      </c>
      <c r="C138" s="10">
        <v>1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>
        <v>1</v>
      </c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>
        <v>1</v>
      </c>
      <c r="AF138" s="10">
        <v>2</v>
      </c>
    </row>
    <row r="139" spans="1:32" s="2" customFormat="1" ht="22.5" customHeight="1">
      <c r="A139" s="3" t="s">
        <v>140</v>
      </c>
      <c r="B139" s="3" t="s">
        <v>333</v>
      </c>
      <c r="C139" s="10">
        <v>1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>
        <v>1</v>
      </c>
      <c r="N139" s="10"/>
      <c r="O139" s="10"/>
      <c r="P139" s="10"/>
      <c r="Q139" s="10">
        <v>1</v>
      </c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>
        <v>2</v>
      </c>
    </row>
    <row r="140" spans="1:32" s="2" customFormat="1" ht="22.5" customHeight="1">
      <c r="A140" s="3" t="s">
        <v>140</v>
      </c>
      <c r="B140" s="3" t="s">
        <v>340</v>
      </c>
      <c r="C140" s="10">
        <v>1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>
        <v>1</v>
      </c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>
        <v>1</v>
      </c>
      <c r="AF140" s="10">
        <v>2</v>
      </c>
    </row>
    <row r="141" spans="1:32" s="2" customFormat="1" ht="22.5" customHeight="1">
      <c r="A141" s="3" t="s">
        <v>140</v>
      </c>
      <c r="B141" s="3" t="s">
        <v>351</v>
      </c>
      <c r="C141" s="10">
        <v>1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>
        <v>2</v>
      </c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>
        <v>2</v>
      </c>
    </row>
    <row r="142" spans="1:32" s="2" customFormat="1" ht="22.5" customHeight="1">
      <c r="A142" s="3" t="s">
        <v>140</v>
      </c>
      <c r="B142" s="3" t="s">
        <v>353</v>
      </c>
      <c r="C142" s="10">
        <v>1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>
        <v>1</v>
      </c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>
        <v>1</v>
      </c>
      <c r="AF142" s="10">
        <v>2</v>
      </c>
    </row>
    <row r="143" spans="1:32" s="2" customFormat="1" ht="22.5" customHeight="1">
      <c r="A143" s="3" t="s">
        <v>140</v>
      </c>
      <c r="B143" s="3" t="s">
        <v>358</v>
      </c>
      <c r="C143" s="10">
        <v>1</v>
      </c>
      <c r="D143" s="10"/>
      <c r="E143" s="10"/>
      <c r="F143" s="10">
        <v>1</v>
      </c>
      <c r="G143" s="10"/>
      <c r="H143" s="10"/>
      <c r="I143" s="10"/>
      <c r="J143" s="10"/>
      <c r="K143" s="10">
        <v>1</v>
      </c>
      <c r="L143" s="10"/>
      <c r="M143" s="10">
        <v>3</v>
      </c>
      <c r="N143" s="10"/>
      <c r="O143" s="10"/>
      <c r="P143" s="10"/>
      <c r="Q143" s="10">
        <v>2</v>
      </c>
      <c r="R143" s="10"/>
      <c r="S143" s="10"/>
      <c r="T143" s="10">
        <v>1</v>
      </c>
      <c r="U143" s="10"/>
      <c r="V143" s="10"/>
      <c r="W143" s="10"/>
      <c r="X143" s="10"/>
      <c r="Y143" s="10"/>
      <c r="Z143" s="10"/>
      <c r="AA143" s="10">
        <v>1</v>
      </c>
      <c r="AB143" s="10"/>
      <c r="AC143" s="10"/>
      <c r="AD143" s="10"/>
      <c r="AE143" s="10"/>
      <c r="AF143" s="10">
        <v>9</v>
      </c>
    </row>
    <row r="144" spans="1:32" s="2" customFormat="1" ht="22.5" customHeight="1">
      <c r="A144" s="3" t="s">
        <v>140</v>
      </c>
      <c r="B144" s="3" t="s">
        <v>382</v>
      </c>
      <c r="C144" s="10">
        <v>1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>
        <v>1</v>
      </c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>
        <v>1</v>
      </c>
    </row>
    <row r="145" spans="1:32" s="2" customFormat="1" ht="22.5" customHeight="1">
      <c r="A145" s="3" t="s">
        <v>140</v>
      </c>
      <c r="B145" s="3" t="s">
        <v>385</v>
      </c>
      <c r="C145" s="10">
        <v>1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>
        <v>5</v>
      </c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>
        <v>1</v>
      </c>
      <c r="AB145" s="10"/>
      <c r="AC145" s="10"/>
      <c r="AD145" s="10"/>
      <c r="AE145" s="10">
        <v>1</v>
      </c>
      <c r="AF145" s="10">
        <v>7</v>
      </c>
    </row>
    <row r="146" spans="1:32" s="2" customFormat="1" ht="19.5" customHeight="1">
      <c r="A146" s="1392" t="s">
        <v>579</v>
      </c>
      <c r="B146" s="1392"/>
      <c r="C146" s="11">
        <f>SUM(C120:C145)</f>
        <v>26</v>
      </c>
      <c r="D146" s="11">
        <f t="shared" ref="D146:AF146" si="1">SUM(D120:D145)</f>
        <v>1</v>
      </c>
      <c r="E146" s="11"/>
      <c r="F146" s="11">
        <f t="shared" si="1"/>
        <v>1</v>
      </c>
      <c r="G146" s="11"/>
      <c r="H146" s="11">
        <f t="shared" si="1"/>
        <v>1</v>
      </c>
      <c r="I146" s="11"/>
      <c r="J146" s="11"/>
      <c r="K146" s="11">
        <f t="shared" si="1"/>
        <v>2</v>
      </c>
      <c r="L146" s="11">
        <f t="shared" si="1"/>
        <v>1</v>
      </c>
      <c r="M146" s="11">
        <f t="shared" si="1"/>
        <v>49</v>
      </c>
      <c r="N146" s="11"/>
      <c r="O146" s="11">
        <f t="shared" si="1"/>
        <v>2</v>
      </c>
      <c r="P146" s="11"/>
      <c r="Q146" s="11">
        <f t="shared" si="1"/>
        <v>9</v>
      </c>
      <c r="R146" s="11"/>
      <c r="S146" s="11"/>
      <c r="T146" s="11">
        <f t="shared" si="1"/>
        <v>2</v>
      </c>
      <c r="U146" s="11"/>
      <c r="V146" s="11"/>
      <c r="W146" s="11">
        <f t="shared" si="1"/>
        <v>2</v>
      </c>
      <c r="X146" s="11"/>
      <c r="Y146" s="11"/>
      <c r="Z146" s="11">
        <f t="shared" si="1"/>
        <v>3</v>
      </c>
      <c r="AA146" s="11">
        <f t="shared" si="1"/>
        <v>14</v>
      </c>
      <c r="AB146" s="11"/>
      <c r="AC146" s="11"/>
      <c r="AD146" s="11"/>
      <c r="AE146" s="11">
        <f t="shared" si="1"/>
        <v>23</v>
      </c>
      <c r="AF146" s="11">
        <f t="shared" si="1"/>
        <v>110</v>
      </c>
    </row>
    <row r="147" spans="1:32" s="2" customFormat="1" ht="19.5" customHeight="1">
      <c r="A147" s="1417" t="s">
        <v>580</v>
      </c>
      <c r="B147" s="1426"/>
      <c r="C147" s="12">
        <f>SUM(C146,C119,C72,C23,C11)</f>
        <v>137</v>
      </c>
      <c r="D147" s="12">
        <v>1</v>
      </c>
      <c r="E147" s="12">
        <v>2</v>
      </c>
      <c r="F147" s="12">
        <v>1</v>
      </c>
      <c r="G147" s="12">
        <v>2</v>
      </c>
      <c r="H147" s="12">
        <v>1</v>
      </c>
      <c r="I147" s="12">
        <v>2</v>
      </c>
      <c r="J147" s="12">
        <v>6</v>
      </c>
      <c r="K147" s="12">
        <v>7</v>
      </c>
      <c r="L147" s="12">
        <v>3</v>
      </c>
      <c r="M147" s="12">
        <v>203</v>
      </c>
      <c r="N147" s="12">
        <v>2</v>
      </c>
      <c r="O147" s="12">
        <v>3</v>
      </c>
      <c r="P147" s="12">
        <v>21</v>
      </c>
      <c r="Q147" s="12">
        <v>59</v>
      </c>
      <c r="R147" s="12">
        <v>1</v>
      </c>
      <c r="S147" s="12">
        <v>1</v>
      </c>
      <c r="T147" s="12">
        <v>3</v>
      </c>
      <c r="U147" s="12">
        <v>118</v>
      </c>
      <c r="V147" s="12">
        <v>20</v>
      </c>
      <c r="W147" s="12">
        <v>9</v>
      </c>
      <c r="X147" s="12">
        <v>8</v>
      </c>
      <c r="Y147" s="12">
        <v>5</v>
      </c>
      <c r="Z147" s="12">
        <v>7</v>
      </c>
      <c r="AA147" s="12">
        <v>24</v>
      </c>
      <c r="AB147" s="12">
        <v>1</v>
      </c>
      <c r="AC147" s="12">
        <v>1</v>
      </c>
      <c r="AD147" s="12">
        <v>1</v>
      </c>
      <c r="AE147" s="12">
        <v>93</v>
      </c>
      <c r="AF147" s="12">
        <v>605</v>
      </c>
    </row>
    <row r="148" spans="1:32" s="2" customFormat="1" ht="19.5" customHeight="1">
      <c r="A148" s="3" t="s">
        <v>15</v>
      </c>
      <c r="B148" s="3" t="s">
        <v>475</v>
      </c>
      <c r="C148" s="10">
        <v>1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>
        <v>2</v>
      </c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>
        <v>2</v>
      </c>
    </row>
    <row r="149" spans="1:32" s="2" customFormat="1" ht="19.5" customHeight="1">
      <c r="A149" s="3" t="s">
        <v>15</v>
      </c>
      <c r="B149" s="3" t="s">
        <v>476</v>
      </c>
      <c r="C149" s="10">
        <v>1</v>
      </c>
      <c r="D149" s="10"/>
      <c r="E149" s="10"/>
      <c r="F149" s="10"/>
      <c r="G149" s="10"/>
      <c r="H149" s="10">
        <v>1</v>
      </c>
      <c r="I149" s="10"/>
      <c r="J149" s="10"/>
      <c r="K149" s="10"/>
      <c r="L149" s="10"/>
      <c r="M149" s="10">
        <v>2</v>
      </c>
      <c r="N149" s="10"/>
      <c r="O149" s="10"/>
      <c r="P149" s="10"/>
      <c r="Q149" s="10"/>
      <c r="R149" s="10"/>
      <c r="S149" s="10"/>
      <c r="T149" s="10"/>
      <c r="U149" s="10"/>
      <c r="V149" s="10">
        <v>1</v>
      </c>
      <c r="W149" s="10"/>
      <c r="X149" s="10">
        <v>2</v>
      </c>
      <c r="Y149" s="10"/>
      <c r="Z149" s="10"/>
      <c r="AA149" s="10"/>
      <c r="AB149" s="10"/>
      <c r="AC149" s="10"/>
      <c r="AD149" s="10"/>
      <c r="AE149" s="10">
        <v>1</v>
      </c>
      <c r="AF149" s="10">
        <v>7</v>
      </c>
    </row>
    <row r="150" spans="1:32" s="2" customFormat="1" ht="19.5" customHeight="1">
      <c r="A150" s="1415" t="s">
        <v>606</v>
      </c>
      <c r="B150" s="1416"/>
      <c r="C150" s="11">
        <f>SUM(C148:C149)</f>
        <v>2</v>
      </c>
      <c r="D150" s="11"/>
      <c r="E150" s="11"/>
      <c r="F150" s="11"/>
      <c r="G150" s="11"/>
      <c r="H150" s="11">
        <f>SUM(H148:H149)</f>
        <v>1</v>
      </c>
      <c r="I150" s="11"/>
      <c r="J150" s="11"/>
      <c r="K150" s="11"/>
      <c r="L150" s="11"/>
      <c r="M150" s="11">
        <f>SUM(M148:M149)</f>
        <v>4</v>
      </c>
      <c r="N150" s="11"/>
      <c r="O150" s="11"/>
      <c r="P150" s="11"/>
      <c r="Q150" s="11"/>
      <c r="R150" s="11"/>
      <c r="S150" s="11"/>
      <c r="T150" s="11"/>
      <c r="U150" s="11"/>
      <c r="V150" s="11">
        <f>SUM(V148:V149)</f>
        <v>1</v>
      </c>
      <c r="W150" s="11"/>
      <c r="X150" s="11">
        <f>SUM(X148:X149)</f>
        <v>2</v>
      </c>
      <c r="Y150" s="11"/>
      <c r="Z150" s="11"/>
      <c r="AA150" s="11"/>
      <c r="AB150" s="11"/>
      <c r="AC150" s="11"/>
      <c r="AD150" s="11"/>
      <c r="AE150" s="11">
        <f>SUM(AE148:AE149)</f>
        <v>1</v>
      </c>
      <c r="AF150" s="11">
        <f>SUM(AF148:AF149)</f>
        <v>9</v>
      </c>
    </row>
    <row r="151" spans="1:32" ht="19.5" customHeight="1">
      <c r="A151" s="3" t="s">
        <v>15</v>
      </c>
      <c r="B151" s="3" t="s">
        <v>18</v>
      </c>
      <c r="C151" s="10">
        <v>1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>
        <v>1</v>
      </c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>
        <v>1</v>
      </c>
      <c r="AF151" s="10">
        <v>2</v>
      </c>
    </row>
    <row r="152" spans="1:32" s="2" customFormat="1" ht="19.5" customHeight="1">
      <c r="A152" s="1415" t="s">
        <v>607</v>
      </c>
      <c r="B152" s="1416"/>
      <c r="C152" s="11">
        <f>SUM(C151)</f>
        <v>1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>
        <f>SUM(M151)</f>
        <v>1</v>
      </c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>
        <f>SUM(AE151)</f>
        <v>1</v>
      </c>
      <c r="AF152" s="11">
        <f>SUM(AF151)</f>
        <v>2</v>
      </c>
    </row>
    <row r="153" spans="1:32" ht="19.5" customHeight="1">
      <c r="A153" s="3" t="s">
        <v>15</v>
      </c>
      <c r="B153" s="3" t="s">
        <v>22</v>
      </c>
      <c r="C153" s="10">
        <v>1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>
        <v>1</v>
      </c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>
        <v>1</v>
      </c>
    </row>
    <row r="154" spans="1:32" ht="19.5" customHeight="1">
      <c r="A154" s="3" t="s">
        <v>15</v>
      </c>
      <c r="B154" s="3" t="s">
        <v>26</v>
      </c>
      <c r="C154" s="10">
        <v>1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10">
        <v>1</v>
      </c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>
        <v>1</v>
      </c>
    </row>
    <row r="155" spans="1:32" s="2" customFormat="1" ht="19.5" customHeight="1">
      <c r="A155" s="1415" t="s">
        <v>608</v>
      </c>
      <c r="B155" s="1416"/>
      <c r="C155" s="11">
        <f>SUM(C153:C154)</f>
        <v>2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>
        <f>SUM(M153:M154)</f>
        <v>2</v>
      </c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>
        <f>SUM(AF153:AF154)</f>
        <v>2</v>
      </c>
    </row>
    <row r="156" spans="1:32" ht="19.5" customHeight="1">
      <c r="A156" s="3" t="s">
        <v>15</v>
      </c>
      <c r="B156" s="3" t="s">
        <v>17</v>
      </c>
      <c r="C156" s="10">
        <v>1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>
        <v>2</v>
      </c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>
        <v>1</v>
      </c>
      <c r="AF156" s="10">
        <v>3</v>
      </c>
    </row>
    <row r="157" spans="1:32" ht="19.5" customHeight="1">
      <c r="A157" s="1415" t="s">
        <v>609</v>
      </c>
      <c r="B157" s="1416"/>
      <c r="C157" s="11">
        <f>SUM(C156)</f>
        <v>1</v>
      </c>
      <c r="D157" s="11"/>
      <c r="E157" s="11"/>
      <c r="F157" s="11"/>
      <c r="G157" s="11"/>
      <c r="H157" s="11"/>
      <c r="I157" s="11"/>
      <c r="J157" s="11"/>
      <c r="K157" s="11"/>
      <c r="L157" s="11"/>
      <c r="M157" s="11">
        <f>SUM(M156)</f>
        <v>2</v>
      </c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>
        <f>SUM(AE156)</f>
        <v>1</v>
      </c>
      <c r="AF157" s="11">
        <f>SUM(AF156)</f>
        <v>3</v>
      </c>
    </row>
    <row r="158" spans="1:32" ht="19.5" customHeight="1">
      <c r="A158" s="1394" t="s">
        <v>610</v>
      </c>
      <c r="B158" s="1394"/>
      <c r="C158" s="12">
        <f>SUM(C157,C155,C152,C150)</f>
        <v>6</v>
      </c>
      <c r="D158" s="12"/>
      <c r="E158" s="12"/>
      <c r="F158" s="12"/>
      <c r="G158" s="12"/>
      <c r="H158" s="12">
        <f>SUM(H157,H155,H152,H150)</f>
        <v>1</v>
      </c>
      <c r="I158" s="12"/>
      <c r="J158" s="12"/>
      <c r="K158" s="12"/>
      <c r="L158" s="12"/>
      <c r="M158" s="12">
        <f>SUM(M157,M155,M152,M150)</f>
        <v>9</v>
      </c>
      <c r="N158" s="12"/>
      <c r="O158" s="12"/>
      <c r="P158" s="12"/>
      <c r="Q158" s="12"/>
      <c r="R158" s="12"/>
      <c r="S158" s="12"/>
      <c r="T158" s="12"/>
      <c r="U158" s="12"/>
      <c r="V158" s="12">
        <f>SUM(V157,V155,V152,V150)</f>
        <v>1</v>
      </c>
      <c r="W158" s="12"/>
      <c r="X158" s="12">
        <f>SUM(X157,X155,X152,X150)</f>
        <v>2</v>
      </c>
      <c r="Y158" s="12"/>
      <c r="Z158" s="12"/>
      <c r="AA158" s="12"/>
      <c r="AB158" s="12"/>
      <c r="AC158" s="12"/>
      <c r="AD158" s="12"/>
      <c r="AE158" s="12">
        <f>SUM(AE157,AE155,AE152,AE150)</f>
        <v>3</v>
      </c>
      <c r="AF158" s="12">
        <f>SUM(AF157,AF155,AF152,AF150)</f>
        <v>16</v>
      </c>
    </row>
    <row r="159" spans="1:32" s="2" customFormat="1" ht="19.5" customHeight="1">
      <c r="A159" s="3" t="s">
        <v>28</v>
      </c>
      <c r="B159" s="3" t="s">
        <v>475</v>
      </c>
      <c r="C159" s="10">
        <v>1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>
        <v>1</v>
      </c>
      <c r="AF159" s="10">
        <v>1</v>
      </c>
    </row>
    <row r="160" spans="1:32" ht="19.5" customHeight="1">
      <c r="A160" s="3" t="s">
        <v>28</v>
      </c>
      <c r="B160" s="3" t="s">
        <v>476</v>
      </c>
      <c r="C160" s="10">
        <v>1</v>
      </c>
      <c r="D160" s="10"/>
      <c r="E160" s="10"/>
      <c r="F160" s="10"/>
      <c r="G160" s="10"/>
      <c r="H160" s="10"/>
      <c r="I160" s="10"/>
      <c r="J160" s="10"/>
      <c r="K160" s="10"/>
      <c r="L160" s="10"/>
      <c r="M160" s="10">
        <v>2</v>
      </c>
      <c r="N160" s="10"/>
      <c r="O160" s="10"/>
      <c r="P160" s="10"/>
      <c r="Q160" s="10">
        <v>1</v>
      </c>
      <c r="R160" s="10"/>
      <c r="S160" s="10"/>
      <c r="T160" s="10"/>
      <c r="U160" s="10"/>
      <c r="V160" s="10">
        <v>2</v>
      </c>
      <c r="W160" s="10"/>
      <c r="X160" s="10">
        <v>1</v>
      </c>
      <c r="Y160" s="10"/>
      <c r="Z160" s="10"/>
      <c r="AA160" s="10"/>
      <c r="AB160" s="10"/>
      <c r="AC160" s="10"/>
      <c r="AD160" s="10"/>
      <c r="AE160" s="10"/>
      <c r="AF160" s="10">
        <v>6</v>
      </c>
    </row>
    <row r="161" spans="1:32" s="2" customFormat="1" ht="19.5" customHeight="1">
      <c r="A161" s="1415" t="s">
        <v>602</v>
      </c>
      <c r="B161" s="1416"/>
      <c r="C161" s="11">
        <f>SUM(C159:C160)</f>
        <v>2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>
        <f>SUM(M159:M160)</f>
        <v>2</v>
      </c>
      <c r="N161" s="11"/>
      <c r="O161" s="11"/>
      <c r="P161" s="11"/>
      <c r="Q161" s="11">
        <f>SUM(Q159:Q160)</f>
        <v>1</v>
      </c>
      <c r="R161" s="11"/>
      <c r="S161" s="11"/>
      <c r="T161" s="11"/>
      <c r="U161" s="11"/>
      <c r="V161" s="11">
        <f>SUM(V159:V160)</f>
        <v>2</v>
      </c>
      <c r="W161" s="11"/>
      <c r="X161" s="11">
        <f>SUM(X159:X160)</f>
        <v>1</v>
      </c>
      <c r="Y161" s="11"/>
      <c r="Z161" s="11"/>
      <c r="AA161" s="11"/>
      <c r="AB161" s="11"/>
      <c r="AC161" s="11"/>
      <c r="AD161" s="11"/>
      <c r="AE161" s="11">
        <f>SUM(AE159:AE160)</f>
        <v>1</v>
      </c>
      <c r="AF161" s="11">
        <f>SUM(AF159:AF160)</f>
        <v>7</v>
      </c>
    </row>
    <row r="162" spans="1:32" ht="19.5" customHeight="1">
      <c r="A162" s="3" t="s">
        <v>28</v>
      </c>
      <c r="B162" s="3" t="s">
        <v>47</v>
      </c>
      <c r="C162" s="10">
        <v>1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>
        <v>1</v>
      </c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>
        <v>1</v>
      </c>
    </row>
    <row r="163" spans="1:32" ht="19.5" customHeight="1">
      <c r="A163" s="3" t="s">
        <v>28</v>
      </c>
      <c r="B163" s="3" t="s">
        <v>51</v>
      </c>
      <c r="C163" s="10">
        <v>1</v>
      </c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>
        <v>1</v>
      </c>
      <c r="AF163" s="10">
        <v>1</v>
      </c>
    </row>
    <row r="164" spans="1:32" s="2" customFormat="1" ht="19.5" customHeight="1">
      <c r="A164" s="1415" t="s">
        <v>603</v>
      </c>
      <c r="B164" s="1416"/>
      <c r="C164" s="11">
        <f>SUM(C162:C163)</f>
        <v>2</v>
      </c>
      <c r="D164" s="11"/>
      <c r="E164" s="11"/>
      <c r="F164" s="11"/>
      <c r="G164" s="11"/>
      <c r="H164" s="11"/>
      <c r="I164" s="11"/>
      <c r="J164" s="11"/>
      <c r="K164" s="11"/>
      <c r="L164" s="11"/>
      <c r="M164" s="11">
        <f>SUM(M162:M163)</f>
        <v>1</v>
      </c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>
        <f>SUM(AE162:AE163)</f>
        <v>1</v>
      </c>
      <c r="AF164" s="11">
        <f>SUM(AF162:AF163)</f>
        <v>2</v>
      </c>
    </row>
    <row r="165" spans="1:32" ht="19.5" customHeight="1">
      <c r="A165" s="3" t="s">
        <v>28</v>
      </c>
      <c r="B165" s="3" t="s">
        <v>45</v>
      </c>
      <c r="C165" s="10">
        <v>1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>
        <v>1</v>
      </c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>
        <v>1</v>
      </c>
    </row>
    <row r="166" spans="1:32" ht="19.5" customHeight="1">
      <c r="A166" s="3" t="s">
        <v>28</v>
      </c>
      <c r="B166" s="3" t="s">
        <v>49</v>
      </c>
      <c r="C166" s="10">
        <v>1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>
        <v>1</v>
      </c>
      <c r="AF166" s="10">
        <v>1</v>
      </c>
    </row>
    <row r="167" spans="1:32" ht="19.5" customHeight="1">
      <c r="A167" s="1415" t="s">
        <v>604</v>
      </c>
      <c r="B167" s="1416"/>
      <c r="C167" s="11">
        <f>SUM(C165:C166)</f>
        <v>2</v>
      </c>
      <c r="D167" s="11"/>
      <c r="E167" s="11"/>
      <c r="F167" s="11"/>
      <c r="G167" s="11"/>
      <c r="H167" s="11"/>
      <c r="I167" s="11"/>
      <c r="J167" s="11"/>
      <c r="K167" s="11"/>
      <c r="L167" s="11"/>
      <c r="M167" s="11">
        <f>SUM(M165:M166)</f>
        <v>1</v>
      </c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>
        <f>SUM(AE165:AE166)</f>
        <v>1</v>
      </c>
      <c r="AF167" s="11">
        <f>SUM(AF165:AF166)</f>
        <v>2</v>
      </c>
    </row>
    <row r="168" spans="1:32" ht="19.5" customHeight="1">
      <c r="A168" s="1394" t="s">
        <v>605</v>
      </c>
      <c r="B168" s="1394"/>
      <c r="C168" s="12">
        <f>SUM(C167,C164,C161)</f>
        <v>6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>
        <f>SUM(M167,M164,M161)</f>
        <v>4</v>
      </c>
      <c r="N168" s="12"/>
      <c r="O168" s="12"/>
      <c r="P168" s="12"/>
      <c r="Q168" s="12">
        <f>SUM(Q167,Q164,Q161)</f>
        <v>1</v>
      </c>
      <c r="R168" s="12"/>
      <c r="S168" s="12"/>
      <c r="T168" s="12"/>
      <c r="U168" s="12"/>
      <c r="V168" s="12">
        <f>SUM(V167,V164,V161)</f>
        <v>2</v>
      </c>
      <c r="W168" s="12"/>
      <c r="X168" s="12">
        <f>SUM(X167,X164,X161)</f>
        <v>1</v>
      </c>
      <c r="Y168" s="12"/>
      <c r="Z168" s="12"/>
      <c r="AA168" s="12"/>
      <c r="AB168" s="12"/>
      <c r="AC168" s="12"/>
      <c r="AD168" s="12"/>
      <c r="AE168" s="12">
        <f>SUM(AE167,AE164,AE161)</f>
        <v>3</v>
      </c>
      <c r="AF168" s="12">
        <f>SUM(AF167,AF164,AF161)</f>
        <v>11</v>
      </c>
    </row>
    <row r="169" spans="1:32" s="2" customFormat="1" ht="19.5" customHeight="1">
      <c r="A169" s="3" t="s">
        <v>84</v>
      </c>
      <c r="B169" s="3" t="s">
        <v>476</v>
      </c>
      <c r="C169" s="10">
        <v>1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>
        <v>1</v>
      </c>
      <c r="N169" s="10"/>
      <c r="O169" s="10"/>
      <c r="P169" s="10"/>
      <c r="Q169" s="10">
        <v>2</v>
      </c>
      <c r="R169" s="10"/>
      <c r="S169" s="10"/>
      <c r="T169" s="10"/>
      <c r="U169" s="10"/>
      <c r="V169" s="10">
        <v>2</v>
      </c>
      <c r="W169" s="10">
        <v>1</v>
      </c>
      <c r="X169" s="10">
        <v>1</v>
      </c>
      <c r="Y169" s="10"/>
      <c r="Z169" s="10"/>
      <c r="AA169" s="10">
        <v>1</v>
      </c>
      <c r="AB169" s="10"/>
      <c r="AC169" s="10"/>
      <c r="AD169" s="10"/>
      <c r="AE169" s="10"/>
      <c r="AF169" s="10">
        <v>8</v>
      </c>
    </row>
    <row r="170" spans="1:32" s="2" customFormat="1" ht="19.5" customHeight="1">
      <c r="A170" s="1415" t="s">
        <v>597</v>
      </c>
      <c r="B170" s="1416"/>
      <c r="C170" s="11">
        <f>SUM(C169)</f>
        <v>1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>
        <f>SUM(M169)</f>
        <v>1</v>
      </c>
      <c r="N170" s="11"/>
      <c r="O170" s="11"/>
      <c r="P170" s="11"/>
      <c r="Q170" s="11">
        <f>SUM(Q169)</f>
        <v>2</v>
      </c>
      <c r="R170" s="11"/>
      <c r="S170" s="11"/>
      <c r="T170" s="11"/>
      <c r="U170" s="11"/>
      <c r="V170" s="11">
        <f>SUM(V169)</f>
        <v>2</v>
      </c>
      <c r="W170" s="11">
        <f>SUM(W169)</f>
        <v>1</v>
      </c>
      <c r="X170" s="11">
        <f>SUM(X169)</f>
        <v>1</v>
      </c>
      <c r="Y170" s="11"/>
      <c r="Z170" s="11"/>
      <c r="AA170" s="11">
        <f>SUM(AA169)</f>
        <v>1</v>
      </c>
      <c r="AB170" s="11"/>
      <c r="AC170" s="11"/>
      <c r="AD170" s="11"/>
      <c r="AE170" s="11"/>
      <c r="AF170" s="11">
        <f>SUM(AF169)</f>
        <v>8</v>
      </c>
    </row>
    <row r="171" spans="1:32" ht="17.25" customHeight="1">
      <c r="A171" s="3" t="s">
        <v>84</v>
      </c>
      <c r="B171" s="3" t="s">
        <v>89</v>
      </c>
      <c r="C171" s="10">
        <v>1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>
        <v>1</v>
      </c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>
        <v>1</v>
      </c>
    </row>
    <row r="172" spans="1:32" ht="17.25" customHeight="1">
      <c r="A172" s="3" t="s">
        <v>84</v>
      </c>
      <c r="B172" s="3" t="s">
        <v>93</v>
      </c>
      <c r="C172" s="10">
        <v>1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0">
        <v>1</v>
      </c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>
        <v>1</v>
      </c>
    </row>
    <row r="173" spans="1:32" ht="17.25" customHeight="1">
      <c r="A173" s="3" t="s">
        <v>84</v>
      </c>
      <c r="B173" s="3" t="s">
        <v>100</v>
      </c>
      <c r="C173" s="10">
        <v>1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>
        <v>1</v>
      </c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>
        <v>1</v>
      </c>
    </row>
    <row r="174" spans="1:32" s="2" customFormat="1" ht="19.5" customHeight="1">
      <c r="A174" s="1415" t="s">
        <v>598</v>
      </c>
      <c r="B174" s="1416"/>
      <c r="C174" s="11">
        <f>SUM(C171:C173)</f>
        <v>3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11">
        <f>SUM(M171:M173)</f>
        <v>3</v>
      </c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>
        <f>SUM(AF171:AF173)</f>
        <v>3</v>
      </c>
    </row>
    <row r="175" spans="1:32" ht="18" customHeight="1">
      <c r="A175" s="3" t="s">
        <v>84</v>
      </c>
      <c r="B175" s="3" t="s">
        <v>88</v>
      </c>
      <c r="C175" s="10">
        <v>1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>
        <v>1</v>
      </c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>
        <v>1</v>
      </c>
    </row>
    <row r="176" spans="1:32" ht="18" customHeight="1">
      <c r="A176" s="3" t="s">
        <v>84</v>
      </c>
      <c r="B176" s="3" t="s">
        <v>97</v>
      </c>
      <c r="C176" s="10">
        <v>1</v>
      </c>
      <c r="D176" s="10"/>
      <c r="E176" s="10"/>
      <c r="F176" s="10"/>
      <c r="G176" s="10"/>
      <c r="H176" s="10"/>
      <c r="I176" s="10"/>
      <c r="J176" s="10"/>
      <c r="K176" s="10"/>
      <c r="L176" s="10"/>
      <c r="M176" s="10">
        <v>1</v>
      </c>
      <c r="N176" s="10"/>
      <c r="O176" s="10"/>
      <c r="P176" s="10"/>
      <c r="Q176" s="10">
        <v>1</v>
      </c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>
        <v>2</v>
      </c>
    </row>
    <row r="177" spans="1:32" ht="18" customHeight="1">
      <c r="A177" s="3" t="s">
        <v>84</v>
      </c>
      <c r="B177" s="3" t="s">
        <v>101</v>
      </c>
      <c r="C177" s="10">
        <v>1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>
        <v>1</v>
      </c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>
        <v>1</v>
      </c>
      <c r="AF177" s="10">
        <v>2</v>
      </c>
    </row>
    <row r="178" spans="1:32" ht="18" customHeight="1">
      <c r="A178" s="3" t="s">
        <v>84</v>
      </c>
      <c r="B178" s="3" t="s">
        <v>102</v>
      </c>
      <c r="C178" s="10">
        <v>1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>
        <v>1</v>
      </c>
      <c r="AF178" s="10">
        <v>1</v>
      </c>
    </row>
    <row r="179" spans="1:32" ht="18" customHeight="1">
      <c r="A179" s="3" t="s">
        <v>84</v>
      </c>
      <c r="B179" s="3" t="s">
        <v>114</v>
      </c>
      <c r="C179" s="10">
        <v>1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10">
        <v>1</v>
      </c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>
        <v>1</v>
      </c>
    </row>
    <row r="180" spans="1:32" s="2" customFormat="1" ht="19.5" customHeight="1">
      <c r="A180" s="1415" t="s">
        <v>599</v>
      </c>
      <c r="B180" s="1416"/>
      <c r="C180" s="11">
        <f>SUM(C175:C179)</f>
        <v>5</v>
      </c>
      <c r="D180" s="11"/>
      <c r="E180" s="11"/>
      <c r="F180" s="11"/>
      <c r="G180" s="11"/>
      <c r="H180" s="11"/>
      <c r="I180" s="11"/>
      <c r="J180" s="11"/>
      <c r="K180" s="11"/>
      <c r="L180" s="11"/>
      <c r="M180" s="11">
        <f>SUM(M175:M179)</f>
        <v>4</v>
      </c>
      <c r="N180" s="11"/>
      <c r="O180" s="11"/>
      <c r="P180" s="11"/>
      <c r="Q180" s="11">
        <f>SUM(Q175:Q179)</f>
        <v>1</v>
      </c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>
        <f>SUM(AE175:AE179)</f>
        <v>2</v>
      </c>
      <c r="AF180" s="11">
        <f>SUM(AF175:AF179)</f>
        <v>7</v>
      </c>
    </row>
    <row r="181" spans="1:32" ht="19.5" customHeight="1">
      <c r="A181" s="3" t="s">
        <v>84</v>
      </c>
      <c r="B181" s="3" t="s">
        <v>95</v>
      </c>
      <c r="C181" s="10">
        <v>1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>
        <v>1</v>
      </c>
      <c r="AF181" s="10">
        <v>1</v>
      </c>
    </row>
    <row r="182" spans="1:32" ht="19.5" customHeight="1">
      <c r="A182" s="3" t="s">
        <v>84</v>
      </c>
      <c r="B182" s="3" t="s">
        <v>98</v>
      </c>
      <c r="C182" s="10">
        <v>1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0">
        <v>1</v>
      </c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>
        <v>1</v>
      </c>
      <c r="AF182" s="10">
        <v>2</v>
      </c>
    </row>
    <row r="183" spans="1:32" ht="19.5" customHeight="1">
      <c r="A183" s="1415" t="s">
        <v>600</v>
      </c>
      <c r="B183" s="1416"/>
      <c r="C183" s="11">
        <f>SUM(C181:C182)</f>
        <v>2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>
        <f>SUM(M181:M182)</f>
        <v>1</v>
      </c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>
        <f>SUM(AE181:AE182)</f>
        <v>2</v>
      </c>
      <c r="AF183" s="11">
        <f>SUM(AF181:AF182)</f>
        <v>3</v>
      </c>
    </row>
    <row r="184" spans="1:32" ht="19.5" customHeight="1">
      <c r="A184" s="1394" t="s">
        <v>601</v>
      </c>
      <c r="B184" s="1394"/>
      <c r="C184" s="12">
        <f>SUM(C183,C180,C174,C170)</f>
        <v>11</v>
      </c>
      <c r="D184" s="12"/>
      <c r="E184" s="12"/>
      <c r="F184" s="12"/>
      <c r="G184" s="12"/>
      <c r="H184" s="12"/>
      <c r="I184" s="12"/>
      <c r="J184" s="12"/>
      <c r="K184" s="12"/>
      <c r="L184" s="12"/>
      <c r="M184" s="12">
        <f>SUM(M183,M180,M174,M170)</f>
        <v>9</v>
      </c>
      <c r="N184" s="12"/>
      <c r="O184" s="12"/>
      <c r="P184" s="12"/>
      <c r="Q184" s="12">
        <f>SUM(Q183,Q180,Q174,Q170)</f>
        <v>3</v>
      </c>
      <c r="R184" s="12"/>
      <c r="S184" s="12"/>
      <c r="T184" s="12"/>
      <c r="U184" s="12"/>
      <c r="V184" s="12">
        <f>SUM(V183,V180,V174,V170)</f>
        <v>2</v>
      </c>
      <c r="W184" s="12">
        <f>SUM(W183,W180,W174,W170)</f>
        <v>1</v>
      </c>
      <c r="X184" s="12">
        <f>SUM(X183,X180,X174,X170)</f>
        <v>1</v>
      </c>
      <c r="Y184" s="12"/>
      <c r="Z184" s="12"/>
      <c r="AA184" s="12">
        <f>SUM(AA183,AA180,AA174,AA170)</f>
        <v>1</v>
      </c>
      <c r="AB184" s="12"/>
      <c r="AC184" s="12"/>
      <c r="AD184" s="12"/>
      <c r="AE184" s="12">
        <f>SUM(AE183,AE180,AE174,AE170)</f>
        <v>4</v>
      </c>
      <c r="AF184" s="12">
        <f>SUM(AF183,AF180,AF174,AF170)</f>
        <v>21</v>
      </c>
    </row>
    <row r="185" spans="1:32" s="2" customFormat="1" ht="19.5" customHeight="1">
      <c r="A185" s="3" t="s">
        <v>117</v>
      </c>
      <c r="B185" s="3" t="s">
        <v>476</v>
      </c>
      <c r="C185" s="10">
        <v>1</v>
      </c>
      <c r="D185" s="10"/>
      <c r="E185" s="10"/>
      <c r="F185" s="10"/>
      <c r="G185" s="10"/>
      <c r="H185" s="10">
        <v>1</v>
      </c>
      <c r="I185" s="10"/>
      <c r="J185" s="10"/>
      <c r="K185" s="10"/>
      <c r="L185" s="10"/>
      <c r="M185" s="10">
        <v>2</v>
      </c>
      <c r="N185" s="10"/>
      <c r="O185" s="10"/>
      <c r="P185" s="10"/>
      <c r="Q185" s="10">
        <v>1</v>
      </c>
      <c r="R185" s="10"/>
      <c r="S185" s="10"/>
      <c r="T185" s="10"/>
      <c r="U185" s="10"/>
      <c r="V185" s="10">
        <v>2</v>
      </c>
      <c r="W185" s="10"/>
      <c r="X185" s="10">
        <v>1</v>
      </c>
      <c r="Y185" s="10"/>
      <c r="Z185" s="10"/>
      <c r="AA185" s="10"/>
      <c r="AB185" s="10"/>
      <c r="AC185" s="10"/>
      <c r="AD185" s="10"/>
      <c r="AE185" s="10">
        <v>2</v>
      </c>
      <c r="AF185" s="10">
        <v>9</v>
      </c>
    </row>
    <row r="186" spans="1:32" s="2" customFormat="1" ht="19.5" customHeight="1">
      <c r="A186" s="1415" t="s">
        <v>593</v>
      </c>
      <c r="B186" s="1416"/>
      <c r="C186" s="11">
        <f>SUM(C185)</f>
        <v>1</v>
      </c>
      <c r="D186" s="11"/>
      <c r="E186" s="11"/>
      <c r="F186" s="11"/>
      <c r="G186" s="11"/>
      <c r="H186" s="11">
        <f>SUM(H185)</f>
        <v>1</v>
      </c>
      <c r="I186" s="11"/>
      <c r="J186" s="11"/>
      <c r="K186" s="11"/>
      <c r="L186" s="11"/>
      <c r="M186" s="11">
        <f>SUM(M185)</f>
        <v>2</v>
      </c>
      <c r="N186" s="11"/>
      <c r="O186" s="11"/>
      <c r="P186" s="11"/>
      <c r="Q186" s="11">
        <f>SUM(Q185)</f>
        <v>1</v>
      </c>
      <c r="R186" s="11"/>
      <c r="S186" s="11"/>
      <c r="T186" s="11"/>
      <c r="U186" s="11"/>
      <c r="V186" s="11">
        <f>SUM(V185)</f>
        <v>2</v>
      </c>
      <c r="W186" s="11"/>
      <c r="X186" s="11">
        <f>SUM(X185)</f>
        <v>1</v>
      </c>
      <c r="Y186" s="11"/>
      <c r="Z186" s="11"/>
      <c r="AA186" s="11"/>
      <c r="AB186" s="11"/>
      <c r="AC186" s="11"/>
      <c r="AD186" s="11"/>
      <c r="AE186" s="11">
        <f>SUM(AE185)</f>
        <v>2</v>
      </c>
      <c r="AF186" s="11">
        <f>SUM(AF185)</f>
        <v>9</v>
      </c>
    </row>
    <row r="187" spans="1:32" ht="19.5" customHeight="1">
      <c r="A187" s="3" t="s">
        <v>117</v>
      </c>
      <c r="B187" s="3" t="s">
        <v>20</v>
      </c>
      <c r="C187" s="10">
        <v>1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10">
        <v>1</v>
      </c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>
        <v>1</v>
      </c>
    </row>
    <row r="188" spans="1:32" ht="19.5" customHeight="1">
      <c r="A188" s="3" t="s">
        <v>117</v>
      </c>
      <c r="B188" s="3" t="s">
        <v>130</v>
      </c>
      <c r="C188" s="10">
        <v>1</v>
      </c>
      <c r="D188" s="10"/>
      <c r="E188" s="10"/>
      <c r="F188" s="10"/>
      <c r="G188" s="10"/>
      <c r="H188" s="10"/>
      <c r="I188" s="10"/>
      <c r="J188" s="10"/>
      <c r="K188" s="10"/>
      <c r="L188" s="10"/>
      <c r="M188" s="10">
        <v>1</v>
      </c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>
        <v>1</v>
      </c>
    </row>
    <row r="189" spans="1:32" s="2" customFormat="1" ht="19.5" customHeight="1">
      <c r="A189" s="1415" t="s">
        <v>594</v>
      </c>
      <c r="B189" s="1416"/>
      <c r="C189" s="11">
        <f>SUM(C187:C188)</f>
        <v>2</v>
      </c>
      <c r="D189" s="11"/>
      <c r="E189" s="11"/>
      <c r="F189" s="11"/>
      <c r="G189" s="11"/>
      <c r="H189" s="11"/>
      <c r="I189" s="11"/>
      <c r="J189" s="11"/>
      <c r="K189" s="11"/>
      <c r="L189" s="11"/>
      <c r="M189" s="11">
        <f>SUM(M187:M188)</f>
        <v>2</v>
      </c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>
        <f>SUM(AF187:AF188)</f>
        <v>2</v>
      </c>
    </row>
    <row r="190" spans="1:32" ht="19.5" customHeight="1">
      <c r="A190" s="3" t="s">
        <v>117</v>
      </c>
      <c r="B190" s="3" t="s">
        <v>123</v>
      </c>
      <c r="C190" s="10">
        <v>1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10">
        <v>2</v>
      </c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>
        <v>2</v>
      </c>
    </row>
    <row r="191" spans="1:32" ht="19.5" customHeight="1">
      <c r="A191" s="3" t="s">
        <v>117</v>
      </c>
      <c r="B191" s="3" t="s">
        <v>131</v>
      </c>
      <c r="C191" s="10">
        <v>1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10">
        <v>1</v>
      </c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>
        <v>1</v>
      </c>
    </row>
    <row r="192" spans="1:32" ht="19.5" customHeight="1">
      <c r="A192" s="1415" t="s">
        <v>595</v>
      </c>
      <c r="B192" s="1416"/>
      <c r="C192" s="11">
        <f>SUM(C190:C191)</f>
        <v>2</v>
      </c>
      <c r="D192" s="11"/>
      <c r="E192" s="11"/>
      <c r="F192" s="11"/>
      <c r="G192" s="11"/>
      <c r="H192" s="11"/>
      <c r="I192" s="11"/>
      <c r="J192" s="11"/>
      <c r="K192" s="11"/>
      <c r="L192" s="11"/>
      <c r="M192" s="11">
        <f>SUM(M190:M191)</f>
        <v>3</v>
      </c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>
        <f>SUM(AF190:AF191)</f>
        <v>3</v>
      </c>
    </row>
    <row r="193" spans="1:32" ht="19.5" customHeight="1">
      <c r="A193" s="1394" t="s">
        <v>596</v>
      </c>
      <c r="B193" s="1394"/>
      <c r="C193" s="12">
        <f>SUM(C192,C189,C186)</f>
        <v>5</v>
      </c>
      <c r="D193" s="12"/>
      <c r="E193" s="12"/>
      <c r="F193" s="12"/>
      <c r="G193" s="12"/>
      <c r="H193" s="12">
        <f>SUM(H192,H189,H186)</f>
        <v>1</v>
      </c>
      <c r="I193" s="12"/>
      <c r="J193" s="12"/>
      <c r="K193" s="12"/>
      <c r="L193" s="12"/>
      <c r="M193" s="12">
        <f>SUM(M192,M189,M186)</f>
        <v>7</v>
      </c>
      <c r="N193" s="12"/>
      <c r="O193" s="12"/>
      <c r="P193" s="12"/>
      <c r="Q193" s="12">
        <f>SUM(Q192,Q189,Q186)</f>
        <v>1</v>
      </c>
      <c r="R193" s="12"/>
      <c r="S193" s="12"/>
      <c r="T193" s="12"/>
      <c r="U193" s="12"/>
      <c r="V193" s="12">
        <f>SUM(V192,V189,V186)</f>
        <v>2</v>
      </c>
      <c r="W193" s="12"/>
      <c r="X193" s="12">
        <f>SUM(X192,X189,X186)</f>
        <v>1</v>
      </c>
      <c r="Y193" s="12"/>
      <c r="Z193" s="12"/>
      <c r="AA193" s="12"/>
      <c r="AB193" s="12"/>
      <c r="AC193" s="12"/>
      <c r="AD193" s="12"/>
      <c r="AE193" s="12">
        <f>SUM(AE192,AE189,AE186)</f>
        <v>2</v>
      </c>
      <c r="AF193" s="12">
        <f>SUM(AF192,AF189,AF186)</f>
        <v>14</v>
      </c>
    </row>
    <row r="194" spans="1:32" s="2" customFormat="1" ht="19.5" customHeight="1">
      <c r="A194" s="3" t="s">
        <v>390</v>
      </c>
      <c r="B194" s="3" t="s">
        <v>475</v>
      </c>
      <c r="C194" s="10">
        <v>1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>
        <v>1</v>
      </c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>
        <v>1</v>
      </c>
      <c r="AF194" s="10">
        <v>2</v>
      </c>
    </row>
    <row r="195" spans="1:32" ht="19.5" customHeight="1">
      <c r="A195" s="3" t="s">
        <v>390</v>
      </c>
      <c r="B195" s="3" t="s">
        <v>476</v>
      </c>
      <c r="C195" s="10">
        <v>1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>
        <v>2</v>
      </c>
      <c r="N195" s="10"/>
      <c r="O195" s="10"/>
      <c r="P195" s="10"/>
      <c r="Q195" s="10">
        <v>2</v>
      </c>
      <c r="R195" s="10"/>
      <c r="S195" s="10"/>
      <c r="T195" s="10"/>
      <c r="U195" s="10"/>
      <c r="V195" s="10">
        <v>5</v>
      </c>
      <c r="W195" s="10"/>
      <c r="X195" s="10">
        <v>3</v>
      </c>
      <c r="Y195" s="10"/>
      <c r="Z195" s="10"/>
      <c r="AA195" s="10"/>
      <c r="AB195" s="10"/>
      <c r="AC195" s="10"/>
      <c r="AD195" s="10"/>
      <c r="AE195" s="10">
        <v>3</v>
      </c>
      <c r="AF195" s="10">
        <v>15</v>
      </c>
    </row>
    <row r="196" spans="1:32" s="2" customFormat="1" ht="19.5" customHeight="1">
      <c r="A196" s="1415" t="s">
        <v>587</v>
      </c>
      <c r="B196" s="1416"/>
      <c r="C196" s="11">
        <f>SUM(C194:C195)</f>
        <v>2</v>
      </c>
      <c r="D196" s="11"/>
      <c r="E196" s="11"/>
      <c r="F196" s="11"/>
      <c r="G196" s="11"/>
      <c r="H196" s="11"/>
      <c r="I196" s="11"/>
      <c r="J196" s="11"/>
      <c r="K196" s="11"/>
      <c r="L196" s="11"/>
      <c r="M196" s="11">
        <f>SUM(M194:M195)</f>
        <v>3</v>
      </c>
      <c r="N196" s="11"/>
      <c r="O196" s="11"/>
      <c r="P196" s="11"/>
      <c r="Q196" s="11">
        <f>SUM(Q194:Q195)</f>
        <v>2</v>
      </c>
      <c r="R196" s="11"/>
      <c r="S196" s="11"/>
      <c r="T196" s="11"/>
      <c r="U196" s="11"/>
      <c r="V196" s="11">
        <f>SUM(V194:V195)</f>
        <v>5</v>
      </c>
      <c r="W196" s="11"/>
      <c r="X196" s="11">
        <f>SUM(X194:X195)</f>
        <v>3</v>
      </c>
      <c r="Y196" s="11"/>
      <c r="Z196" s="11"/>
      <c r="AA196" s="11"/>
      <c r="AB196" s="11"/>
      <c r="AC196" s="11"/>
      <c r="AD196" s="11"/>
      <c r="AE196" s="11">
        <f>SUM(AE194:AE195)</f>
        <v>4</v>
      </c>
      <c r="AF196" s="11">
        <f>SUM(AF194:AF195)</f>
        <v>17</v>
      </c>
    </row>
    <row r="197" spans="1:32" ht="19.5" customHeight="1">
      <c r="A197" s="3" t="s">
        <v>390</v>
      </c>
      <c r="B197" s="3" t="s">
        <v>470</v>
      </c>
      <c r="C197" s="10">
        <v>1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>
        <v>1</v>
      </c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>
        <v>1</v>
      </c>
      <c r="AF197" s="10">
        <v>2</v>
      </c>
    </row>
    <row r="198" spans="1:32" s="2" customFormat="1" ht="19.5" customHeight="1">
      <c r="A198" s="1415" t="s">
        <v>588</v>
      </c>
      <c r="B198" s="1416"/>
      <c r="C198" s="11">
        <f>SUM(C197)</f>
        <v>1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>
        <f>SUM(M197)</f>
        <v>1</v>
      </c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>
        <f>SUM(AE197)</f>
        <v>1</v>
      </c>
      <c r="AF198" s="11">
        <f>SUM(AF197)</f>
        <v>2</v>
      </c>
    </row>
    <row r="199" spans="1:32" ht="18" customHeight="1">
      <c r="A199" s="3" t="s">
        <v>390</v>
      </c>
      <c r="B199" s="3" t="s">
        <v>391</v>
      </c>
      <c r="C199" s="10">
        <v>1</v>
      </c>
      <c r="D199" s="10"/>
      <c r="E199" s="10"/>
      <c r="F199" s="10"/>
      <c r="G199" s="10"/>
      <c r="H199" s="10"/>
      <c r="I199" s="10"/>
      <c r="J199" s="10"/>
      <c r="K199" s="10"/>
      <c r="L199" s="10"/>
      <c r="M199" s="10">
        <v>1</v>
      </c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>
        <v>1</v>
      </c>
    </row>
    <row r="200" spans="1:32" ht="18" customHeight="1">
      <c r="A200" s="3" t="s">
        <v>390</v>
      </c>
      <c r="B200" s="3" t="s">
        <v>393</v>
      </c>
      <c r="C200" s="10">
        <v>1</v>
      </c>
      <c r="D200" s="10"/>
      <c r="E200" s="10"/>
      <c r="F200" s="10"/>
      <c r="G200" s="10"/>
      <c r="H200" s="10"/>
      <c r="I200" s="10"/>
      <c r="J200" s="10"/>
      <c r="K200" s="10"/>
      <c r="L200" s="10"/>
      <c r="M200" s="10">
        <v>1</v>
      </c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>
        <v>1</v>
      </c>
    </row>
    <row r="201" spans="1:32" ht="18" customHeight="1">
      <c r="A201" s="3" t="s">
        <v>390</v>
      </c>
      <c r="B201" s="3" t="s">
        <v>402</v>
      </c>
      <c r="C201" s="10">
        <v>1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>
        <v>1</v>
      </c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>
        <v>1</v>
      </c>
    </row>
    <row r="202" spans="1:32" ht="18" customHeight="1">
      <c r="A202" s="3" t="s">
        <v>390</v>
      </c>
      <c r="B202" s="3" t="s">
        <v>409</v>
      </c>
      <c r="C202" s="10">
        <v>1</v>
      </c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>
        <v>1</v>
      </c>
      <c r="AF202" s="10">
        <v>1</v>
      </c>
    </row>
    <row r="203" spans="1:32" ht="18" customHeight="1">
      <c r="A203" s="3" t="s">
        <v>390</v>
      </c>
      <c r="B203" s="3" t="s">
        <v>436</v>
      </c>
      <c r="C203" s="10">
        <v>1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>
        <v>2</v>
      </c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>
        <v>2</v>
      </c>
    </row>
    <row r="204" spans="1:32" s="2" customFormat="1" ht="19.5" customHeight="1">
      <c r="A204" s="1415" t="s">
        <v>589</v>
      </c>
      <c r="B204" s="1416"/>
      <c r="C204" s="11">
        <f>SUM(C199:C203)</f>
        <v>5</v>
      </c>
      <c r="D204" s="11"/>
      <c r="E204" s="11"/>
      <c r="F204" s="11"/>
      <c r="G204" s="11"/>
      <c r="H204" s="11"/>
      <c r="I204" s="11"/>
      <c r="J204" s="11"/>
      <c r="K204" s="11"/>
      <c r="L204" s="11"/>
      <c r="M204" s="11">
        <f>SUM(M199:M203)</f>
        <v>5</v>
      </c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>
        <f>SUM(AE199:AE203)</f>
        <v>1</v>
      </c>
      <c r="AF204" s="11">
        <f>SUM(AF199:AF203)</f>
        <v>6</v>
      </c>
    </row>
    <row r="205" spans="1:32" ht="18" customHeight="1">
      <c r="A205" s="3" t="s">
        <v>390</v>
      </c>
      <c r="B205" s="3" t="s">
        <v>392</v>
      </c>
      <c r="C205" s="10">
        <v>1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>
        <v>1</v>
      </c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>
        <v>1</v>
      </c>
      <c r="AF205" s="10">
        <v>2</v>
      </c>
    </row>
    <row r="206" spans="1:32" ht="18" customHeight="1">
      <c r="A206" s="3" t="s">
        <v>390</v>
      </c>
      <c r="B206" s="3" t="s">
        <v>404</v>
      </c>
      <c r="C206" s="10">
        <v>1</v>
      </c>
      <c r="D206" s="10"/>
      <c r="E206" s="10"/>
      <c r="F206" s="10"/>
      <c r="G206" s="10"/>
      <c r="H206" s="10"/>
      <c r="I206" s="10"/>
      <c r="J206" s="10"/>
      <c r="K206" s="10"/>
      <c r="L206" s="10"/>
      <c r="M206" s="10">
        <v>1</v>
      </c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>
        <v>1</v>
      </c>
    </row>
    <row r="207" spans="1:32" ht="18" customHeight="1">
      <c r="A207" s="3" t="s">
        <v>390</v>
      </c>
      <c r="B207" s="3" t="s">
        <v>413</v>
      </c>
      <c r="C207" s="10">
        <v>1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>
        <v>2</v>
      </c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>
        <v>1</v>
      </c>
      <c r="AF207" s="10">
        <v>3</v>
      </c>
    </row>
    <row r="208" spans="1:32" ht="18" customHeight="1">
      <c r="A208" s="3" t="s">
        <v>390</v>
      </c>
      <c r="B208" s="3" t="s">
        <v>418</v>
      </c>
      <c r="C208" s="10">
        <v>1</v>
      </c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>
        <v>1</v>
      </c>
      <c r="AF208" s="10">
        <v>1</v>
      </c>
    </row>
    <row r="209" spans="1:32" ht="18" customHeight="1">
      <c r="A209" s="3" t="s">
        <v>390</v>
      </c>
      <c r="B209" s="3" t="s">
        <v>424</v>
      </c>
      <c r="C209" s="10">
        <v>1</v>
      </c>
      <c r="D209" s="10"/>
      <c r="E209" s="10"/>
      <c r="F209" s="10"/>
      <c r="G209" s="10"/>
      <c r="H209" s="10"/>
      <c r="I209" s="10"/>
      <c r="J209" s="10"/>
      <c r="K209" s="10"/>
      <c r="L209" s="10"/>
      <c r="M209" s="10">
        <v>1</v>
      </c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>
        <v>1</v>
      </c>
      <c r="AF209" s="10">
        <v>2</v>
      </c>
    </row>
    <row r="210" spans="1:32" ht="18" customHeight="1">
      <c r="A210" s="3" t="s">
        <v>390</v>
      </c>
      <c r="B210" s="3" t="s">
        <v>431</v>
      </c>
      <c r="C210" s="10">
        <v>1</v>
      </c>
      <c r="D210" s="10"/>
      <c r="E210" s="10"/>
      <c r="F210" s="10"/>
      <c r="G210" s="10"/>
      <c r="H210" s="10"/>
      <c r="I210" s="10"/>
      <c r="J210" s="10"/>
      <c r="K210" s="10"/>
      <c r="L210" s="10"/>
      <c r="M210" s="10">
        <v>2</v>
      </c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>
        <v>1</v>
      </c>
      <c r="AF210" s="10">
        <v>3</v>
      </c>
    </row>
    <row r="211" spans="1:32" ht="18" customHeight="1">
      <c r="A211" s="3" t="s">
        <v>390</v>
      </c>
      <c r="B211" s="3" t="s">
        <v>437</v>
      </c>
      <c r="C211" s="10">
        <v>1</v>
      </c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>
        <v>1</v>
      </c>
      <c r="AF211" s="10">
        <v>1</v>
      </c>
    </row>
    <row r="212" spans="1:32" ht="18" customHeight="1">
      <c r="A212" s="3" t="s">
        <v>390</v>
      </c>
      <c r="B212" s="3" t="s">
        <v>438</v>
      </c>
      <c r="C212" s="10">
        <v>1</v>
      </c>
      <c r="D212" s="10"/>
      <c r="E212" s="10"/>
      <c r="F212" s="10"/>
      <c r="G212" s="10"/>
      <c r="H212" s="10"/>
      <c r="I212" s="10"/>
      <c r="J212" s="10"/>
      <c r="K212" s="10"/>
      <c r="L212" s="10"/>
      <c r="M212" s="10">
        <v>1</v>
      </c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>
        <v>1</v>
      </c>
    </row>
    <row r="213" spans="1:32" s="2" customFormat="1" ht="19.5" customHeight="1">
      <c r="A213" s="1415" t="s">
        <v>590</v>
      </c>
      <c r="B213" s="1416"/>
      <c r="C213" s="11">
        <f>SUM(C205:C212)</f>
        <v>8</v>
      </c>
      <c r="D213" s="11"/>
      <c r="E213" s="11"/>
      <c r="F213" s="11"/>
      <c r="G213" s="11"/>
      <c r="H213" s="11"/>
      <c r="I213" s="11"/>
      <c r="J213" s="11"/>
      <c r="K213" s="11"/>
      <c r="L213" s="11"/>
      <c r="M213" s="11">
        <f>SUM(M205:M212)</f>
        <v>8</v>
      </c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>
        <f>SUM(AE205:AE212)</f>
        <v>6</v>
      </c>
      <c r="AF213" s="11">
        <f>SUM(AF205:AF212)</f>
        <v>14</v>
      </c>
    </row>
    <row r="214" spans="1:32" ht="19.5" customHeight="1">
      <c r="A214" s="3" t="s">
        <v>390</v>
      </c>
      <c r="B214" s="3" t="s">
        <v>415</v>
      </c>
      <c r="C214" s="10">
        <v>1</v>
      </c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>
        <v>1</v>
      </c>
      <c r="AF214" s="10">
        <v>1</v>
      </c>
    </row>
    <row r="215" spans="1:32" ht="19.5" customHeight="1">
      <c r="A215" s="3" t="s">
        <v>390</v>
      </c>
      <c r="B215" s="3" t="s">
        <v>416</v>
      </c>
      <c r="C215" s="10">
        <v>1</v>
      </c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>
        <v>1</v>
      </c>
      <c r="AF215" s="10">
        <v>1</v>
      </c>
    </row>
    <row r="216" spans="1:32" ht="19.5" customHeight="1">
      <c r="A216" s="3" t="s">
        <v>390</v>
      </c>
      <c r="B216" s="3" t="s">
        <v>419</v>
      </c>
      <c r="C216" s="10">
        <v>1</v>
      </c>
      <c r="D216" s="10"/>
      <c r="E216" s="10"/>
      <c r="F216" s="10"/>
      <c r="G216" s="10"/>
      <c r="H216" s="10"/>
      <c r="I216" s="10"/>
      <c r="J216" s="10"/>
      <c r="K216" s="10"/>
      <c r="L216" s="10"/>
      <c r="M216" s="10">
        <v>1</v>
      </c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>
        <v>1</v>
      </c>
      <c r="AF216" s="10">
        <v>2</v>
      </c>
    </row>
    <row r="217" spans="1:32" ht="19.5" customHeight="1">
      <c r="A217" s="3" t="s">
        <v>390</v>
      </c>
      <c r="B217" s="3" t="s">
        <v>420</v>
      </c>
      <c r="C217" s="10">
        <v>1</v>
      </c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>
        <v>1</v>
      </c>
      <c r="AF217" s="10">
        <v>1</v>
      </c>
    </row>
    <row r="218" spans="1:32" ht="19.5" customHeight="1">
      <c r="A218" s="3" t="s">
        <v>390</v>
      </c>
      <c r="B218" s="3" t="s">
        <v>421</v>
      </c>
      <c r="C218" s="10">
        <v>1</v>
      </c>
      <c r="D218" s="10"/>
      <c r="E218" s="10"/>
      <c r="F218" s="10"/>
      <c r="G218" s="10"/>
      <c r="H218" s="10"/>
      <c r="I218" s="10"/>
      <c r="J218" s="10"/>
      <c r="K218" s="10"/>
      <c r="L218" s="10"/>
      <c r="M218" s="10">
        <v>2</v>
      </c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>
        <v>1</v>
      </c>
      <c r="AF218" s="10">
        <v>3</v>
      </c>
    </row>
    <row r="219" spans="1:32" ht="19.5" customHeight="1">
      <c r="A219" s="3" t="s">
        <v>390</v>
      </c>
      <c r="B219" s="3" t="s">
        <v>422</v>
      </c>
      <c r="C219" s="10">
        <v>1</v>
      </c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>
        <v>1</v>
      </c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>
        <v>1</v>
      </c>
    </row>
    <row r="220" spans="1:32" ht="19.5" customHeight="1">
      <c r="A220" s="1417" t="s">
        <v>591</v>
      </c>
      <c r="B220" s="1418"/>
      <c r="C220" s="12">
        <f>SUM(C214:C219)</f>
        <v>6</v>
      </c>
      <c r="D220" s="12"/>
      <c r="E220" s="12"/>
      <c r="F220" s="12"/>
      <c r="G220" s="12"/>
      <c r="H220" s="12"/>
      <c r="I220" s="12"/>
      <c r="J220" s="12"/>
      <c r="K220" s="12"/>
      <c r="L220" s="12"/>
      <c r="M220" s="12">
        <f>SUM(M214:M219)</f>
        <v>3</v>
      </c>
      <c r="N220" s="12"/>
      <c r="O220" s="12"/>
      <c r="P220" s="12"/>
      <c r="Q220" s="12">
        <f>SUM(Q214:Q219)</f>
        <v>1</v>
      </c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>
        <f>SUM(AE214:AE219)</f>
        <v>5</v>
      </c>
      <c r="AF220" s="12">
        <f>SUM(AF214:AF219)</f>
        <v>9</v>
      </c>
    </row>
    <row r="221" spans="1:32" ht="19.5" customHeight="1">
      <c r="A221" s="1394" t="s">
        <v>592</v>
      </c>
      <c r="B221" s="1394"/>
      <c r="C221" s="12">
        <f>SUM(C220,C213,C204,C198,C196)</f>
        <v>22</v>
      </c>
      <c r="D221" s="12"/>
      <c r="E221" s="12"/>
      <c r="F221" s="12"/>
      <c r="G221" s="12"/>
      <c r="H221" s="12"/>
      <c r="I221" s="12"/>
      <c r="J221" s="12"/>
      <c r="K221" s="12"/>
      <c r="L221" s="12"/>
      <c r="M221" s="12">
        <f>SUM(M220,M213,M204,M198,M196)</f>
        <v>20</v>
      </c>
      <c r="N221" s="12"/>
      <c r="O221" s="12"/>
      <c r="P221" s="12"/>
      <c r="Q221" s="12">
        <f>SUM(Q220,Q213,Q204,Q198,Q196)</f>
        <v>3</v>
      </c>
      <c r="R221" s="12"/>
      <c r="S221" s="12"/>
      <c r="T221" s="12"/>
      <c r="U221" s="12"/>
      <c r="V221" s="12">
        <f>SUM(V220,V213,V204,V198,V196)</f>
        <v>5</v>
      </c>
      <c r="W221" s="12"/>
      <c r="X221" s="12">
        <f>SUM(X220,X213,X204,X198,X196)</f>
        <v>3</v>
      </c>
      <c r="Y221" s="12"/>
      <c r="Z221" s="12"/>
      <c r="AA221" s="12"/>
      <c r="AB221" s="12"/>
      <c r="AC221" s="12"/>
      <c r="AD221" s="12"/>
      <c r="AE221" s="12">
        <f>SUM(AE220,AE213,AE204,AE198,AE196)</f>
        <v>17</v>
      </c>
      <c r="AF221" s="12">
        <f>SUM(AF220,AF213,AF204,AF198,AF196)</f>
        <v>48</v>
      </c>
    </row>
    <row r="222" spans="1:32" s="2" customFormat="1" ht="20.25" customHeight="1">
      <c r="A222" s="3" t="s">
        <v>442</v>
      </c>
      <c r="B222" s="3" t="s">
        <v>475</v>
      </c>
      <c r="C222" s="10">
        <v>1</v>
      </c>
      <c r="D222" s="10"/>
      <c r="E222" s="10"/>
      <c r="F222" s="10"/>
      <c r="G222" s="10"/>
      <c r="H222" s="10"/>
      <c r="I222" s="10"/>
      <c r="J222" s="10"/>
      <c r="K222" s="10"/>
      <c r="L222" s="10"/>
      <c r="M222" s="10">
        <v>1</v>
      </c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>
        <v>1</v>
      </c>
    </row>
    <row r="223" spans="1:32" ht="20.25" customHeight="1">
      <c r="A223" s="3" t="s">
        <v>442</v>
      </c>
      <c r="B223" s="3" t="s">
        <v>476</v>
      </c>
      <c r="C223" s="10">
        <v>1</v>
      </c>
      <c r="D223" s="10"/>
      <c r="E223" s="10"/>
      <c r="F223" s="10"/>
      <c r="G223" s="10"/>
      <c r="H223" s="10"/>
      <c r="I223" s="10"/>
      <c r="J223" s="10"/>
      <c r="K223" s="10"/>
      <c r="L223" s="10"/>
      <c r="M223" s="10">
        <v>1</v>
      </c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>
        <v>1</v>
      </c>
      <c r="AF223" s="10">
        <v>2</v>
      </c>
    </row>
    <row r="224" spans="1:32" s="2" customFormat="1" ht="19.5" customHeight="1">
      <c r="A224" s="1392" t="s">
        <v>586</v>
      </c>
      <c r="B224" s="1392"/>
      <c r="C224" s="11">
        <f>SUM(C222:C223)</f>
        <v>2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>
        <f>SUM(M222:M223)</f>
        <v>2</v>
      </c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>
        <f>SUM(AE222:AE223)</f>
        <v>1</v>
      </c>
      <c r="AF224" s="11">
        <f>SUM(AF222:AF223)</f>
        <v>3</v>
      </c>
    </row>
    <row r="225" spans="1:32" ht="19.5" customHeight="1">
      <c r="A225" s="3" t="s">
        <v>442</v>
      </c>
      <c r="B225" s="3" t="s">
        <v>471</v>
      </c>
      <c r="C225" s="10">
        <v>1</v>
      </c>
      <c r="D225" s="10"/>
      <c r="E225" s="10"/>
      <c r="F225" s="10"/>
      <c r="G225" s="10"/>
      <c r="H225" s="10"/>
      <c r="I225" s="10"/>
      <c r="J225" s="10"/>
      <c r="K225" s="10"/>
      <c r="L225" s="10"/>
      <c r="M225" s="10">
        <v>1</v>
      </c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>
        <v>1</v>
      </c>
    </row>
    <row r="226" spans="1:32" s="2" customFormat="1" ht="19.5" customHeight="1">
      <c r="A226" s="1392" t="s">
        <v>585</v>
      </c>
      <c r="B226" s="1392"/>
      <c r="C226" s="11">
        <f>SUM(C225)</f>
        <v>1</v>
      </c>
      <c r="D226" s="11"/>
      <c r="E226" s="11"/>
      <c r="F226" s="11"/>
      <c r="G226" s="11"/>
      <c r="H226" s="11"/>
      <c r="I226" s="11"/>
      <c r="J226" s="11"/>
      <c r="K226" s="11"/>
      <c r="L226" s="11"/>
      <c r="M226" s="11">
        <f>SUM(M225)</f>
        <v>1</v>
      </c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>
        <f>SUM(AF225)</f>
        <v>1</v>
      </c>
    </row>
    <row r="227" spans="1:32" ht="19.5" customHeight="1">
      <c r="A227" s="3" t="s">
        <v>442</v>
      </c>
      <c r="B227" s="3" t="s">
        <v>445</v>
      </c>
      <c r="C227" s="10">
        <v>1</v>
      </c>
      <c r="D227" s="10"/>
      <c r="E227" s="10"/>
      <c r="F227" s="10"/>
      <c r="G227" s="10"/>
      <c r="H227" s="10"/>
      <c r="I227" s="10"/>
      <c r="J227" s="10"/>
      <c r="K227" s="10"/>
      <c r="L227" s="10"/>
      <c r="M227" s="10">
        <v>1</v>
      </c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>
        <v>1</v>
      </c>
    </row>
    <row r="228" spans="1:32" s="2" customFormat="1" ht="19.5" customHeight="1">
      <c r="A228" s="1392" t="s">
        <v>584</v>
      </c>
      <c r="B228" s="1392"/>
      <c r="C228" s="11">
        <f>SUM(C227)</f>
        <v>1</v>
      </c>
      <c r="D228" s="11"/>
      <c r="E228" s="11"/>
      <c r="F228" s="11"/>
      <c r="G228" s="11"/>
      <c r="H228" s="11"/>
      <c r="I228" s="11"/>
      <c r="J228" s="11"/>
      <c r="K228" s="11"/>
      <c r="L228" s="11"/>
      <c r="M228" s="11">
        <f>SUM(M227)</f>
        <v>1</v>
      </c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>
        <f>SUM(AF227)</f>
        <v>1</v>
      </c>
    </row>
    <row r="229" spans="1:32" ht="18.75" customHeight="1">
      <c r="A229" s="3" t="s">
        <v>442</v>
      </c>
      <c r="B229" s="3" t="s">
        <v>443</v>
      </c>
      <c r="C229" s="10">
        <v>1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0">
        <v>2</v>
      </c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>
        <v>1</v>
      </c>
      <c r="AF229" s="10">
        <v>3</v>
      </c>
    </row>
    <row r="230" spans="1:32" ht="18.75" customHeight="1">
      <c r="A230" s="3" t="s">
        <v>442</v>
      </c>
      <c r="B230" s="3" t="s">
        <v>446</v>
      </c>
      <c r="C230" s="10">
        <v>1</v>
      </c>
      <c r="D230" s="10"/>
      <c r="E230" s="10"/>
      <c r="F230" s="10"/>
      <c r="G230" s="10"/>
      <c r="H230" s="10"/>
      <c r="I230" s="10"/>
      <c r="J230" s="10"/>
      <c r="K230" s="10"/>
      <c r="L230" s="10"/>
      <c r="M230" s="10">
        <v>1</v>
      </c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>
        <v>1</v>
      </c>
    </row>
    <row r="231" spans="1:32" s="2" customFormat="1" ht="17.25" customHeight="1">
      <c r="A231" s="1392" t="s">
        <v>583</v>
      </c>
      <c r="B231" s="1392"/>
      <c r="C231" s="11">
        <f>SUM(C229:C230)</f>
        <v>2</v>
      </c>
      <c r="D231" s="11"/>
      <c r="E231" s="11"/>
      <c r="F231" s="11"/>
      <c r="G231" s="11"/>
      <c r="H231" s="11"/>
      <c r="I231" s="11"/>
      <c r="J231" s="11"/>
      <c r="K231" s="11"/>
      <c r="L231" s="11"/>
      <c r="M231" s="11">
        <f>SUM(M229:M230)</f>
        <v>3</v>
      </c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>
        <f>SUM(AE229:AE230)</f>
        <v>1</v>
      </c>
      <c r="AF231" s="11">
        <f>SUM(AF229:AF230)</f>
        <v>4</v>
      </c>
    </row>
    <row r="232" spans="1:32" ht="20.25" customHeight="1">
      <c r="A232" s="3" t="s">
        <v>442</v>
      </c>
      <c r="B232" s="3" t="s">
        <v>444</v>
      </c>
      <c r="C232" s="10">
        <v>1</v>
      </c>
      <c r="D232" s="10"/>
      <c r="E232" s="10"/>
      <c r="F232" s="10"/>
      <c r="G232" s="10"/>
      <c r="H232" s="10"/>
      <c r="I232" s="10"/>
      <c r="J232" s="10"/>
      <c r="K232" s="10"/>
      <c r="L232" s="10"/>
      <c r="M232" s="10">
        <v>1</v>
      </c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>
        <v>1</v>
      </c>
    </row>
    <row r="233" spans="1:32" ht="17.25" customHeight="1">
      <c r="A233" s="1392" t="s">
        <v>582</v>
      </c>
      <c r="B233" s="1392"/>
      <c r="C233" s="11">
        <f>SUM(C232)</f>
        <v>1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11">
        <f>SUM(M232)</f>
        <v>1</v>
      </c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>
        <f>SUM(AF232)</f>
        <v>1</v>
      </c>
    </row>
    <row r="234" spans="1:32" ht="19.5" customHeight="1">
      <c r="A234" s="1417" t="s">
        <v>581</v>
      </c>
      <c r="B234" s="1418"/>
      <c r="C234" s="12">
        <f>SUM(C233,C231,C228,C226,C224)</f>
        <v>7</v>
      </c>
      <c r="D234" s="12"/>
      <c r="E234" s="12"/>
      <c r="F234" s="12"/>
      <c r="G234" s="12"/>
      <c r="H234" s="12"/>
      <c r="I234" s="12"/>
      <c r="J234" s="12"/>
      <c r="K234" s="12"/>
      <c r="L234" s="12"/>
      <c r="M234" s="12">
        <f>SUM(M233,M231,M228,M226,M224)</f>
        <v>8</v>
      </c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>
        <f>SUM(AE233,AE231,AE228,AE226,AE224)</f>
        <v>2</v>
      </c>
      <c r="AF234" s="12">
        <f>SUM(AF233,AF231,AF228,AF226,AF224)</f>
        <v>10</v>
      </c>
    </row>
    <row r="235" spans="1:32" ht="25.5" customHeight="1">
      <c r="A235" s="1419" t="s">
        <v>447</v>
      </c>
      <c r="B235" s="1419"/>
      <c r="C235" s="13"/>
      <c r="D235" s="13">
        <v>1</v>
      </c>
      <c r="E235" s="13">
        <v>2</v>
      </c>
      <c r="F235" s="13">
        <v>1</v>
      </c>
      <c r="G235" s="13">
        <v>2</v>
      </c>
      <c r="H235" s="13">
        <v>3</v>
      </c>
      <c r="I235" s="13">
        <v>2</v>
      </c>
      <c r="J235" s="13">
        <v>6</v>
      </c>
      <c r="K235" s="13">
        <v>7</v>
      </c>
      <c r="L235" s="13">
        <v>3</v>
      </c>
      <c r="M235" s="13">
        <v>260</v>
      </c>
      <c r="N235" s="13">
        <v>2</v>
      </c>
      <c r="O235" s="13">
        <v>3</v>
      </c>
      <c r="P235" s="13">
        <v>21</v>
      </c>
      <c r="Q235" s="13">
        <v>67</v>
      </c>
      <c r="R235" s="13">
        <v>1</v>
      </c>
      <c r="S235" s="13">
        <v>1</v>
      </c>
      <c r="T235" s="13">
        <v>3</v>
      </c>
      <c r="U235" s="13">
        <v>118</v>
      </c>
      <c r="V235" s="13">
        <v>32</v>
      </c>
      <c r="W235" s="13">
        <v>10</v>
      </c>
      <c r="X235" s="13">
        <v>16</v>
      </c>
      <c r="Y235" s="13">
        <v>5</v>
      </c>
      <c r="Z235" s="13">
        <v>7</v>
      </c>
      <c r="AA235" s="13">
        <v>25</v>
      </c>
      <c r="AB235" s="13">
        <v>1</v>
      </c>
      <c r="AC235" s="13">
        <v>1</v>
      </c>
      <c r="AD235" s="13">
        <v>1</v>
      </c>
      <c r="AE235" s="13">
        <v>124</v>
      </c>
      <c r="AF235" s="13">
        <v>725</v>
      </c>
    </row>
    <row r="236" spans="1:32" ht="19.5" customHeight="1"/>
    <row r="237" spans="1:32" ht="19.5" customHeight="1"/>
    <row r="238" spans="1:32" ht="19.5" customHeight="1"/>
    <row r="239" spans="1:32" ht="19.5" customHeight="1"/>
    <row r="240" spans="1:32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</sheetData>
  <sheetProtection password="E71B" sheet="1" objects="1" scenarios="1"/>
  <sortState ref="A157:AF163">
    <sortCondition ref="C157"/>
  </sortState>
  <mergeCells count="43">
    <mergeCell ref="D3:AE3"/>
    <mergeCell ref="A158:B158"/>
    <mergeCell ref="A168:B168"/>
    <mergeCell ref="C3:C4"/>
    <mergeCell ref="A11:B11"/>
    <mergeCell ref="A23:B23"/>
    <mergeCell ref="A72:B72"/>
    <mergeCell ref="A119:B119"/>
    <mergeCell ref="A146:B146"/>
    <mergeCell ref="A150:B150"/>
    <mergeCell ref="A152:B152"/>
    <mergeCell ref="A155:B155"/>
    <mergeCell ref="A161:B161"/>
    <mergeCell ref="A164:B164"/>
    <mergeCell ref="A167:B167"/>
    <mergeCell ref="A147:B147"/>
    <mergeCell ref="A180:B180"/>
    <mergeCell ref="A183:B183"/>
    <mergeCell ref="A184:B184"/>
    <mergeCell ref="A186:B186"/>
    <mergeCell ref="B3:B4"/>
    <mergeCell ref="A234:B234"/>
    <mergeCell ref="A235:B235"/>
    <mergeCell ref="A226:B226"/>
    <mergeCell ref="A228:B228"/>
    <mergeCell ref="A231:B231"/>
    <mergeCell ref="A233:B233"/>
    <mergeCell ref="A1:AF1"/>
    <mergeCell ref="A2:B2"/>
    <mergeCell ref="A224:B224"/>
    <mergeCell ref="A204:B204"/>
    <mergeCell ref="A198:B198"/>
    <mergeCell ref="A196:B196"/>
    <mergeCell ref="A213:B213"/>
    <mergeCell ref="A220:B220"/>
    <mergeCell ref="A157:B157"/>
    <mergeCell ref="A3:A4"/>
    <mergeCell ref="A193:B193"/>
    <mergeCell ref="A221:B221"/>
    <mergeCell ref="A189:B189"/>
    <mergeCell ref="A192:B192"/>
    <mergeCell ref="A170:B170"/>
    <mergeCell ref="A174:B174"/>
  </mergeCells>
  <pageMargins left="0.27559055118110237" right="7.874015748031496E-2" top="0.51181102362204722" bottom="0.19685039370078741" header="0.31496062992125984" footer="0.31496062992125984"/>
  <pageSetup paperSize="9" scale="75" orientation="landscape" horizontalDpi="0" verticalDpi="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15" sqref="J15"/>
    </sheetView>
  </sheetViews>
  <sheetFormatPr defaultRowHeight="15"/>
  <cols>
    <col min="1" max="1" width="50.42578125" style="2" customWidth="1"/>
    <col min="2" max="7" width="15.28515625" style="807" customWidth="1"/>
    <col min="8" max="16384" width="9.140625" style="2"/>
  </cols>
  <sheetData>
    <row r="1" spans="1:7" ht="28.5" customHeight="1">
      <c r="A1" s="1432" t="s">
        <v>1908</v>
      </c>
      <c r="B1" s="1432"/>
      <c r="C1" s="1432"/>
      <c r="D1" s="1432"/>
      <c r="E1" s="1432"/>
      <c r="F1" s="1432"/>
      <c r="G1" s="1432"/>
    </row>
    <row r="2" spans="1:7" ht="15.75" thickBot="1">
      <c r="B2" s="918"/>
      <c r="C2" s="918"/>
      <c r="D2" s="918"/>
      <c r="E2" s="918"/>
      <c r="F2" s="918"/>
      <c r="G2" s="918"/>
    </row>
    <row r="3" spans="1:7" ht="21.75" customHeight="1" thickBot="1">
      <c r="A3" s="1427" t="s">
        <v>1809</v>
      </c>
      <c r="B3" s="1429" t="s">
        <v>1810</v>
      </c>
      <c r="C3" s="1430"/>
      <c r="D3" s="1430"/>
      <c r="E3" s="1430"/>
      <c r="F3" s="1430"/>
      <c r="G3" s="1431"/>
    </row>
    <row r="4" spans="1:7" ht="21" customHeight="1" thickBot="1">
      <c r="A4" s="1428"/>
      <c r="B4" s="787">
        <v>2010</v>
      </c>
      <c r="C4" s="754">
        <v>2011</v>
      </c>
      <c r="D4" s="754">
        <v>2012</v>
      </c>
      <c r="E4" s="754">
        <v>2013</v>
      </c>
      <c r="F4" s="755">
        <v>2014</v>
      </c>
      <c r="G4" s="755">
        <v>2015</v>
      </c>
    </row>
    <row r="5" spans="1:7" ht="27" customHeight="1" thickBot="1">
      <c r="A5" s="898" t="s">
        <v>1811</v>
      </c>
      <c r="B5" s="899">
        <v>73722988</v>
      </c>
      <c r="C5" s="899">
        <v>74724269</v>
      </c>
      <c r="D5" s="899">
        <v>75627384</v>
      </c>
      <c r="E5" s="899">
        <v>76667864</v>
      </c>
      <c r="F5" s="900" t="s">
        <v>1812</v>
      </c>
      <c r="G5" s="900">
        <v>78741053</v>
      </c>
    </row>
    <row r="6" spans="1:7" ht="18" customHeight="1">
      <c r="A6" s="759" t="s">
        <v>1886</v>
      </c>
      <c r="B6" s="896">
        <v>176504</v>
      </c>
      <c r="C6" s="896">
        <v>182339</v>
      </c>
      <c r="D6" s="896">
        <v>186599</v>
      </c>
      <c r="E6" s="896">
        <v>189977</v>
      </c>
      <c r="F6" s="896">
        <v>195990</v>
      </c>
      <c r="G6" s="897">
        <f>SUM('[2]köy yaş gruba göre'!$F$78)</f>
        <v>202336</v>
      </c>
    </row>
    <row r="7" spans="1:7" ht="18" customHeight="1" thickBot="1">
      <c r="A7" s="756" t="s">
        <v>1887</v>
      </c>
      <c r="B7" s="757">
        <v>86077</v>
      </c>
      <c r="C7" s="757">
        <v>84623</v>
      </c>
      <c r="D7" s="757">
        <v>83929</v>
      </c>
      <c r="E7" s="757">
        <v>84022</v>
      </c>
      <c r="F7" s="757">
        <v>82181</v>
      </c>
      <c r="G7" s="891">
        <f>SUM('[2]köy yaş gruba göre'!$F$79)</f>
        <v>80727</v>
      </c>
    </row>
    <row r="8" spans="1:7" ht="18" customHeight="1" thickBot="1">
      <c r="A8" s="758" t="s">
        <v>1888</v>
      </c>
      <c r="B8" s="901">
        <v>262581</v>
      </c>
      <c r="C8" s="901">
        <v>266962</v>
      </c>
      <c r="D8" s="901">
        <v>270528</v>
      </c>
      <c r="E8" s="901">
        <v>273999</v>
      </c>
      <c r="F8" s="901">
        <v>278171</v>
      </c>
      <c r="G8" s="902">
        <f>SUM(G6:G7)</f>
        <v>283063</v>
      </c>
    </row>
    <row r="9" spans="1:7" ht="18" customHeight="1">
      <c r="A9" s="759" t="s">
        <v>1889</v>
      </c>
      <c r="B9" s="761">
        <v>3449</v>
      </c>
      <c r="C9" s="762">
        <v>3309</v>
      </c>
      <c r="D9" s="761">
        <v>3047</v>
      </c>
      <c r="E9" s="761">
        <v>2989</v>
      </c>
      <c r="F9" s="763">
        <v>2906</v>
      </c>
      <c r="G9" s="763">
        <f>SUM('[2]köy yaş gruba göre'!$F$115)</f>
        <v>2746</v>
      </c>
    </row>
    <row r="10" spans="1:7" ht="18" customHeight="1" thickBot="1">
      <c r="A10" s="756" t="s">
        <v>1890</v>
      </c>
      <c r="B10" s="764">
        <v>6999</v>
      </c>
      <c r="C10" s="765">
        <v>6686</v>
      </c>
      <c r="D10" s="764">
        <v>6332</v>
      </c>
      <c r="E10" s="764">
        <v>6280</v>
      </c>
      <c r="F10" s="766">
        <v>5975</v>
      </c>
      <c r="G10" s="766">
        <f>SUM('[2]köy yaş gruba göre'!$F$116)</f>
        <v>5721</v>
      </c>
    </row>
    <row r="11" spans="1:7" ht="18" customHeight="1" thickBot="1">
      <c r="A11" s="758" t="s">
        <v>1891</v>
      </c>
      <c r="B11" s="903">
        <v>10448</v>
      </c>
      <c r="C11" s="904">
        <v>9995</v>
      </c>
      <c r="D11" s="903">
        <v>9379</v>
      </c>
      <c r="E11" s="903">
        <v>9269</v>
      </c>
      <c r="F11" s="903">
        <v>8881</v>
      </c>
      <c r="G11" s="905">
        <f>SUM(G9:G10)</f>
        <v>8467</v>
      </c>
    </row>
    <row r="12" spans="1:7" ht="18" customHeight="1">
      <c r="A12" s="759" t="s">
        <v>1892</v>
      </c>
      <c r="B12" s="761">
        <v>17393</v>
      </c>
      <c r="C12" s="762">
        <v>17599</v>
      </c>
      <c r="D12" s="761">
        <v>17044</v>
      </c>
      <c r="E12" s="761">
        <v>17033</v>
      </c>
      <c r="F12" s="767">
        <v>16937</v>
      </c>
      <c r="G12" s="767">
        <f>SUM('[2]köy yaş gruba göre'!$F$157)</f>
        <v>16943</v>
      </c>
    </row>
    <row r="13" spans="1:7" ht="18" customHeight="1" thickBot="1">
      <c r="A13" s="756" t="s">
        <v>1893</v>
      </c>
      <c r="B13" s="764">
        <v>8680</v>
      </c>
      <c r="C13" s="765">
        <v>8628</v>
      </c>
      <c r="D13" s="764">
        <v>9158</v>
      </c>
      <c r="E13" s="764">
        <v>9145</v>
      </c>
      <c r="F13" s="768">
        <v>9047</v>
      </c>
      <c r="G13" s="768">
        <f>SUM('[2]köy yaş gruba göre'!$F$158)</f>
        <v>8986</v>
      </c>
    </row>
    <row r="14" spans="1:7" ht="18" customHeight="1" thickBot="1">
      <c r="A14" s="758" t="s">
        <v>1894</v>
      </c>
      <c r="B14" s="903">
        <v>26073</v>
      </c>
      <c r="C14" s="903">
        <v>26227</v>
      </c>
      <c r="D14" s="903">
        <v>26202</v>
      </c>
      <c r="E14" s="903">
        <v>26178</v>
      </c>
      <c r="F14" s="906">
        <v>25984</v>
      </c>
      <c r="G14" s="907">
        <f>SUM(G12:G13)</f>
        <v>25929</v>
      </c>
    </row>
    <row r="15" spans="1:7" ht="18" customHeight="1">
      <c r="A15" s="759" t="s">
        <v>1895</v>
      </c>
      <c r="B15" s="761">
        <v>4883</v>
      </c>
      <c r="C15" s="762">
        <v>4696</v>
      </c>
      <c r="D15" s="761">
        <v>4565</v>
      </c>
      <c r="E15" s="761">
        <v>4517</v>
      </c>
      <c r="F15" s="767">
        <v>4475</v>
      </c>
      <c r="G15" s="767">
        <f>SUM('[2]köy yaş gruba göre'!$F$175)</f>
        <v>4467</v>
      </c>
    </row>
    <row r="16" spans="1:7" ht="18" customHeight="1" thickBot="1">
      <c r="A16" s="756" t="s">
        <v>1896</v>
      </c>
      <c r="B16" s="764">
        <v>16319</v>
      </c>
      <c r="C16" s="765">
        <v>15898</v>
      </c>
      <c r="D16" s="764">
        <v>15714</v>
      </c>
      <c r="E16" s="764">
        <v>15891</v>
      </c>
      <c r="F16" s="768">
        <v>15326</v>
      </c>
      <c r="G16" s="768">
        <f>SUM('[2]köy yaş gruba göre'!$F$176)</f>
        <v>14867</v>
      </c>
    </row>
    <row r="17" spans="1:7" ht="18" customHeight="1" thickBot="1">
      <c r="A17" s="758" t="s">
        <v>1897</v>
      </c>
      <c r="B17" s="903">
        <v>21202</v>
      </c>
      <c r="C17" s="903">
        <v>20594</v>
      </c>
      <c r="D17" s="903">
        <v>20279</v>
      </c>
      <c r="E17" s="903">
        <v>20408</v>
      </c>
      <c r="F17" s="903">
        <v>19801</v>
      </c>
      <c r="G17" s="907">
        <f>SUM(G15:G16)</f>
        <v>19334</v>
      </c>
    </row>
    <row r="18" spans="1:7" ht="18" customHeight="1">
      <c r="A18" s="759" t="s">
        <v>1898</v>
      </c>
      <c r="B18" s="761">
        <v>2634</v>
      </c>
      <c r="C18" s="762">
        <v>2509</v>
      </c>
      <c r="D18" s="761">
        <v>2672</v>
      </c>
      <c r="E18" s="761">
        <v>2647</v>
      </c>
      <c r="F18" s="767">
        <v>2628</v>
      </c>
      <c r="G18" s="767">
        <f>SUM('[2]köy yaş gruba göre'!$F$130)</f>
        <v>2571</v>
      </c>
    </row>
    <row r="19" spans="1:7" ht="18" customHeight="1" thickBot="1">
      <c r="A19" s="756" t="s">
        <v>1899</v>
      </c>
      <c r="B19" s="764">
        <v>10668</v>
      </c>
      <c r="C19" s="765">
        <v>10231</v>
      </c>
      <c r="D19" s="764">
        <v>9855</v>
      </c>
      <c r="E19" s="764">
        <v>9898</v>
      </c>
      <c r="F19" s="768">
        <v>9519</v>
      </c>
      <c r="G19" s="768">
        <f>SUM('[2]köy yaş gruba göre'!$F$131)</f>
        <v>9139</v>
      </c>
    </row>
    <row r="20" spans="1:7" ht="18" customHeight="1" thickBot="1">
      <c r="A20" s="758" t="s">
        <v>596</v>
      </c>
      <c r="B20" s="903">
        <v>13302</v>
      </c>
      <c r="C20" s="903">
        <v>12740</v>
      </c>
      <c r="D20" s="903">
        <v>12527</v>
      </c>
      <c r="E20" s="903">
        <v>12545</v>
      </c>
      <c r="F20" s="903">
        <v>12147</v>
      </c>
      <c r="G20" s="907">
        <f>SUM(G18:G19)</f>
        <v>11710</v>
      </c>
    </row>
    <row r="21" spans="1:7" ht="18" customHeight="1">
      <c r="A21" s="759" t="s">
        <v>1900</v>
      </c>
      <c r="B21" s="761">
        <v>18680</v>
      </c>
      <c r="C21" s="762">
        <v>18464</v>
      </c>
      <c r="D21" s="761">
        <v>18384</v>
      </c>
      <c r="E21" s="761">
        <v>18539</v>
      </c>
      <c r="F21" s="767">
        <v>18509</v>
      </c>
      <c r="G21" s="767">
        <f>SUM('[2]köy yaş gruba göre'!$F$104)</f>
        <v>18326</v>
      </c>
    </row>
    <row r="22" spans="1:7" ht="18" customHeight="1" thickBot="1">
      <c r="A22" s="756" t="s">
        <v>1901</v>
      </c>
      <c r="B22" s="764">
        <v>18915</v>
      </c>
      <c r="C22" s="765">
        <v>18014</v>
      </c>
      <c r="D22" s="764">
        <v>17135</v>
      </c>
      <c r="E22" s="764">
        <v>16253</v>
      </c>
      <c r="F22" s="768">
        <v>15539</v>
      </c>
      <c r="G22" s="768">
        <f>SUM('[2]köy yaş gruba göre'!$F$105)</f>
        <v>14787</v>
      </c>
    </row>
    <row r="23" spans="1:7" ht="18" customHeight="1" thickBot="1">
      <c r="A23" s="760" t="s">
        <v>592</v>
      </c>
      <c r="B23" s="903">
        <v>37595</v>
      </c>
      <c r="C23" s="904">
        <v>36478</v>
      </c>
      <c r="D23" s="903">
        <v>35519</v>
      </c>
      <c r="E23" s="903">
        <v>34792</v>
      </c>
      <c r="F23" s="907">
        <v>34048</v>
      </c>
      <c r="G23" s="907">
        <f>SUM(G21:G22)</f>
        <v>33113</v>
      </c>
    </row>
    <row r="24" spans="1:7" ht="18" customHeight="1">
      <c r="A24" s="759" t="s">
        <v>1902</v>
      </c>
      <c r="B24" s="761">
        <v>4517</v>
      </c>
      <c r="C24" s="762">
        <v>4089</v>
      </c>
      <c r="D24" s="761">
        <v>3866</v>
      </c>
      <c r="E24" s="761">
        <v>4038</v>
      </c>
      <c r="F24" s="767">
        <v>3677</v>
      </c>
      <c r="G24" s="767">
        <f>SUM('[2]köy yaş gruba göre'!$F$139)</f>
        <v>3438</v>
      </c>
    </row>
    <row r="25" spans="1:7" ht="18" customHeight="1" thickBot="1">
      <c r="A25" s="756" t="s">
        <v>1903</v>
      </c>
      <c r="B25" s="764">
        <v>1787</v>
      </c>
      <c r="C25" s="765">
        <v>1738</v>
      </c>
      <c r="D25" s="764">
        <v>1615</v>
      </c>
      <c r="E25" s="764">
        <v>1577</v>
      </c>
      <c r="F25" s="768">
        <v>1543</v>
      </c>
      <c r="G25" s="768">
        <f>SUM('[2]köy yaş gruba göre'!$F$140)</f>
        <v>1460</v>
      </c>
    </row>
    <row r="26" spans="1:7" ht="18" customHeight="1" thickBot="1">
      <c r="A26" s="760" t="s">
        <v>1904</v>
      </c>
      <c r="B26" s="903">
        <v>6304</v>
      </c>
      <c r="C26" s="903">
        <v>5827</v>
      </c>
      <c r="D26" s="903">
        <v>5481</v>
      </c>
      <c r="E26" s="903">
        <v>5615</v>
      </c>
      <c r="F26" s="903">
        <v>5220</v>
      </c>
      <c r="G26" s="907">
        <f>SUM(G24:G25)</f>
        <v>4898</v>
      </c>
    </row>
    <row r="27" spans="1:7" ht="18" customHeight="1">
      <c r="A27" s="759" t="s">
        <v>1905</v>
      </c>
      <c r="B27" s="762">
        <v>228060</v>
      </c>
      <c r="C27" s="762">
        <v>233005</v>
      </c>
      <c r="D27" s="762">
        <v>236177</v>
      </c>
      <c r="E27" s="762">
        <v>239740</v>
      </c>
      <c r="F27" s="762">
        <v>245122</v>
      </c>
      <c r="G27" s="892">
        <f>SUM(G6,G9,G12,G15,G18,G21,G24)</f>
        <v>250827</v>
      </c>
    </row>
    <row r="28" spans="1:7" ht="18" customHeight="1" thickBot="1">
      <c r="A28" s="756" t="s">
        <v>1906</v>
      </c>
      <c r="B28" s="894">
        <v>149445</v>
      </c>
      <c r="C28" s="894">
        <v>145818</v>
      </c>
      <c r="D28" s="894">
        <v>143738</v>
      </c>
      <c r="E28" s="894">
        <v>143066</v>
      </c>
      <c r="F28" s="894">
        <v>139130</v>
      </c>
      <c r="G28" s="895">
        <f>SUM(G7,G10,G13,G16,G19,G22,G25)</f>
        <v>135687</v>
      </c>
    </row>
    <row r="29" spans="1:7" ht="21.75" customHeight="1" thickBot="1">
      <c r="A29" s="893" t="s">
        <v>1907</v>
      </c>
      <c r="B29" s="908">
        <v>377505</v>
      </c>
      <c r="C29" s="909">
        <v>378823</v>
      </c>
      <c r="D29" s="909">
        <v>379915</v>
      </c>
      <c r="E29" s="909">
        <v>382806</v>
      </c>
      <c r="F29" s="909">
        <v>384252</v>
      </c>
      <c r="G29" s="910">
        <f>SUM(G27:G28)</f>
        <v>386514</v>
      </c>
    </row>
    <row r="30" spans="1:7" ht="17.25" customHeight="1">
      <c r="A30" s="19" t="s">
        <v>1813</v>
      </c>
      <c r="F30" s="911"/>
      <c r="G30" s="911"/>
    </row>
  </sheetData>
  <sheetProtection password="E71B" sheet="1" objects="1" scenarios="1"/>
  <mergeCells count="3">
    <mergeCell ref="A3:A4"/>
    <mergeCell ref="B3:G3"/>
    <mergeCell ref="A1:G1"/>
  </mergeCells>
  <pageMargins left="0.9055118110236221" right="0.51181102362204722" top="0.94488188976377963" bottom="0.55118110236220474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2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Q10" sqref="Q10"/>
    </sheetView>
  </sheetViews>
  <sheetFormatPr defaultRowHeight="15"/>
  <cols>
    <col min="1" max="1" width="14.7109375" style="2" customWidth="1"/>
    <col min="2" max="2" width="12.140625" style="2" customWidth="1"/>
    <col min="3" max="3" width="9.5703125" style="2" customWidth="1"/>
    <col min="4" max="4" width="11.42578125" style="2" customWidth="1"/>
    <col min="5" max="5" width="9.140625" style="2" customWidth="1"/>
    <col min="6" max="6" width="11" style="2" customWidth="1"/>
    <col min="7" max="7" width="12.5703125" style="2" customWidth="1"/>
    <col min="8" max="8" width="8.28515625" style="2" customWidth="1"/>
    <col min="9" max="9" width="10.42578125" style="2" customWidth="1"/>
    <col min="10" max="10" width="9.7109375" style="2" customWidth="1"/>
    <col min="11" max="11" width="9.42578125" style="2" customWidth="1"/>
    <col min="12" max="12" width="10" style="2" customWidth="1"/>
    <col min="13" max="13" width="9" style="2" customWidth="1"/>
    <col min="14" max="257" width="9.140625" style="2"/>
    <col min="258" max="258" width="15.42578125" style="2" bestFit="1" customWidth="1"/>
    <col min="259" max="259" width="12.42578125" style="2" customWidth="1"/>
    <col min="260" max="260" width="10.5703125" style="2" customWidth="1"/>
    <col min="261" max="261" width="12.42578125" style="2" customWidth="1"/>
    <col min="262" max="262" width="10.5703125" style="2" bestFit="1" customWidth="1"/>
    <col min="263" max="263" width="13.5703125" style="2" customWidth="1"/>
    <col min="264" max="264" width="14.85546875" style="2" bestFit="1" customWidth="1"/>
    <col min="265" max="265" width="10" style="2" bestFit="1" customWidth="1"/>
    <col min="266" max="266" width="11.140625" style="2" customWidth="1"/>
    <col min="267" max="267" width="10.5703125" style="2" bestFit="1" customWidth="1"/>
    <col min="268" max="268" width="11.85546875" style="2" bestFit="1" customWidth="1"/>
    <col min="269" max="269" width="10" style="2" bestFit="1" customWidth="1"/>
    <col min="270" max="513" width="9.140625" style="2"/>
    <col min="514" max="514" width="15.42578125" style="2" bestFit="1" customWidth="1"/>
    <col min="515" max="515" width="12.42578125" style="2" customWidth="1"/>
    <col min="516" max="516" width="10.5703125" style="2" customWidth="1"/>
    <col min="517" max="517" width="12.42578125" style="2" customWidth="1"/>
    <col min="518" max="518" width="10.5703125" style="2" bestFit="1" customWidth="1"/>
    <col min="519" max="519" width="13.5703125" style="2" customWidth="1"/>
    <col min="520" max="520" width="14.85546875" style="2" bestFit="1" customWidth="1"/>
    <col min="521" max="521" width="10" style="2" bestFit="1" customWidth="1"/>
    <col min="522" max="522" width="11.140625" style="2" customWidth="1"/>
    <col min="523" max="523" width="10.5703125" style="2" bestFit="1" customWidth="1"/>
    <col min="524" max="524" width="11.85546875" style="2" bestFit="1" customWidth="1"/>
    <col min="525" max="525" width="10" style="2" bestFit="1" customWidth="1"/>
    <col min="526" max="769" width="9.140625" style="2"/>
    <col min="770" max="770" width="15.42578125" style="2" bestFit="1" customWidth="1"/>
    <col min="771" max="771" width="12.42578125" style="2" customWidth="1"/>
    <col min="772" max="772" width="10.5703125" style="2" customWidth="1"/>
    <col min="773" max="773" width="12.42578125" style="2" customWidth="1"/>
    <col min="774" max="774" width="10.5703125" style="2" bestFit="1" customWidth="1"/>
    <col min="775" max="775" width="13.5703125" style="2" customWidth="1"/>
    <col min="776" max="776" width="14.85546875" style="2" bestFit="1" customWidth="1"/>
    <col min="777" max="777" width="10" style="2" bestFit="1" customWidth="1"/>
    <col min="778" max="778" width="11.140625" style="2" customWidth="1"/>
    <col min="779" max="779" width="10.5703125" style="2" bestFit="1" customWidth="1"/>
    <col min="780" max="780" width="11.85546875" style="2" bestFit="1" customWidth="1"/>
    <col min="781" max="781" width="10" style="2" bestFit="1" customWidth="1"/>
    <col min="782" max="1025" width="9.140625" style="2"/>
    <col min="1026" max="1026" width="15.42578125" style="2" bestFit="1" customWidth="1"/>
    <col min="1027" max="1027" width="12.42578125" style="2" customWidth="1"/>
    <col min="1028" max="1028" width="10.5703125" style="2" customWidth="1"/>
    <col min="1029" max="1029" width="12.42578125" style="2" customWidth="1"/>
    <col min="1030" max="1030" width="10.5703125" style="2" bestFit="1" customWidth="1"/>
    <col min="1031" max="1031" width="13.5703125" style="2" customWidth="1"/>
    <col min="1032" max="1032" width="14.85546875" style="2" bestFit="1" customWidth="1"/>
    <col min="1033" max="1033" width="10" style="2" bestFit="1" customWidth="1"/>
    <col min="1034" max="1034" width="11.140625" style="2" customWidth="1"/>
    <col min="1035" max="1035" width="10.5703125" style="2" bestFit="1" customWidth="1"/>
    <col min="1036" max="1036" width="11.85546875" style="2" bestFit="1" customWidth="1"/>
    <col min="1037" max="1037" width="10" style="2" bestFit="1" customWidth="1"/>
    <col min="1038" max="1281" width="9.140625" style="2"/>
    <col min="1282" max="1282" width="15.42578125" style="2" bestFit="1" customWidth="1"/>
    <col min="1283" max="1283" width="12.42578125" style="2" customWidth="1"/>
    <col min="1284" max="1284" width="10.5703125" style="2" customWidth="1"/>
    <col min="1285" max="1285" width="12.42578125" style="2" customWidth="1"/>
    <col min="1286" max="1286" width="10.5703125" style="2" bestFit="1" customWidth="1"/>
    <col min="1287" max="1287" width="13.5703125" style="2" customWidth="1"/>
    <col min="1288" max="1288" width="14.85546875" style="2" bestFit="1" customWidth="1"/>
    <col min="1289" max="1289" width="10" style="2" bestFit="1" customWidth="1"/>
    <col min="1290" max="1290" width="11.140625" style="2" customWidth="1"/>
    <col min="1291" max="1291" width="10.5703125" style="2" bestFit="1" customWidth="1"/>
    <col min="1292" max="1292" width="11.85546875" style="2" bestFit="1" customWidth="1"/>
    <col min="1293" max="1293" width="10" style="2" bestFit="1" customWidth="1"/>
    <col min="1294" max="1537" width="9.140625" style="2"/>
    <col min="1538" max="1538" width="15.42578125" style="2" bestFit="1" customWidth="1"/>
    <col min="1539" max="1539" width="12.42578125" style="2" customWidth="1"/>
    <col min="1540" max="1540" width="10.5703125" style="2" customWidth="1"/>
    <col min="1541" max="1541" width="12.42578125" style="2" customWidth="1"/>
    <col min="1542" max="1542" width="10.5703125" style="2" bestFit="1" customWidth="1"/>
    <col min="1543" max="1543" width="13.5703125" style="2" customWidth="1"/>
    <col min="1544" max="1544" width="14.85546875" style="2" bestFit="1" customWidth="1"/>
    <col min="1545" max="1545" width="10" style="2" bestFit="1" customWidth="1"/>
    <col min="1546" max="1546" width="11.140625" style="2" customWidth="1"/>
    <col min="1547" max="1547" width="10.5703125" style="2" bestFit="1" customWidth="1"/>
    <col min="1548" max="1548" width="11.85546875" style="2" bestFit="1" customWidth="1"/>
    <col min="1549" max="1549" width="10" style="2" bestFit="1" customWidth="1"/>
    <col min="1550" max="1793" width="9.140625" style="2"/>
    <col min="1794" max="1794" width="15.42578125" style="2" bestFit="1" customWidth="1"/>
    <col min="1795" max="1795" width="12.42578125" style="2" customWidth="1"/>
    <col min="1796" max="1796" width="10.5703125" style="2" customWidth="1"/>
    <col min="1797" max="1797" width="12.42578125" style="2" customWidth="1"/>
    <col min="1798" max="1798" width="10.5703125" style="2" bestFit="1" customWidth="1"/>
    <col min="1799" max="1799" width="13.5703125" style="2" customWidth="1"/>
    <col min="1800" max="1800" width="14.85546875" style="2" bestFit="1" customWidth="1"/>
    <col min="1801" max="1801" width="10" style="2" bestFit="1" customWidth="1"/>
    <col min="1802" max="1802" width="11.140625" style="2" customWidth="1"/>
    <col min="1803" max="1803" width="10.5703125" style="2" bestFit="1" customWidth="1"/>
    <col min="1804" max="1804" width="11.85546875" style="2" bestFit="1" customWidth="1"/>
    <col min="1805" max="1805" width="10" style="2" bestFit="1" customWidth="1"/>
    <col min="1806" max="2049" width="9.140625" style="2"/>
    <col min="2050" max="2050" width="15.42578125" style="2" bestFit="1" customWidth="1"/>
    <col min="2051" max="2051" width="12.42578125" style="2" customWidth="1"/>
    <col min="2052" max="2052" width="10.5703125" style="2" customWidth="1"/>
    <col min="2053" max="2053" width="12.42578125" style="2" customWidth="1"/>
    <col min="2054" max="2054" width="10.5703125" style="2" bestFit="1" customWidth="1"/>
    <col min="2055" max="2055" width="13.5703125" style="2" customWidth="1"/>
    <col min="2056" max="2056" width="14.85546875" style="2" bestFit="1" customWidth="1"/>
    <col min="2057" max="2057" width="10" style="2" bestFit="1" customWidth="1"/>
    <col min="2058" max="2058" width="11.140625" style="2" customWidth="1"/>
    <col min="2059" max="2059" width="10.5703125" style="2" bestFit="1" customWidth="1"/>
    <col min="2060" max="2060" width="11.85546875" style="2" bestFit="1" customWidth="1"/>
    <col min="2061" max="2061" width="10" style="2" bestFit="1" customWidth="1"/>
    <col min="2062" max="2305" width="9.140625" style="2"/>
    <col min="2306" max="2306" width="15.42578125" style="2" bestFit="1" customWidth="1"/>
    <col min="2307" max="2307" width="12.42578125" style="2" customWidth="1"/>
    <col min="2308" max="2308" width="10.5703125" style="2" customWidth="1"/>
    <col min="2309" max="2309" width="12.42578125" style="2" customWidth="1"/>
    <col min="2310" max="2310" width="10.5703125" style="2" bestFit="1" customWidth="1"/>
    <col min="2311" max="2311" width="13.5703125" style="2" customWidth="1"/>
    <col min="2312" max="2312" width="14.85546875" style="2" bestFit="1" customWidth="1"/>
    <col min="2313" max="2313" width="10" style="2" bestFit="1" customWidth="1"/>
    <col min="2314" max="2314" width="11.140625" style="2" customWidth="1"/>
    <col min="2315" max="2315" width="10.5703125" style="2" bestFit="1" customWidth="1"/>
    <col min="2316" max="2316" width="11.85546875" style="2" bestFit="1" customWidth="1"/>
    <col min="2317" max="2317" width="10" style="2" bestFit="1" customWidth="1"/>
    <col min="2318" max="2561" width="9.140625" style="2"/>
    <col min="2562" max="2562" width="15.42578125" style="2" bestFit="1" customWidth="1"/>
    <col min="2563" max="2563" width="12.42578125" style="2" customWidth="1"/>
    <col min="2564" max="2564" width="10.5703125" style="2" customWidth="1"/>
    <col min="2565" max="2565" width="12.42578125" style="2" customWidth="1"/>
    <col min="2566" max="2566" width="10.5703125" style="2" bestFit="1" customWidth="1"/>
    <col min="2567" max="2567" width="13.5703125" style="2" customWidth="1"/>
    <col min="2568" max="2568" width="14.85546875" style="2" bestFit="1" customWidth="1"/>
    <col min="2569" max="2569" width="10" style="2" bestFit="1" customWidth="1"/>
    <col min="2570" max="2570" width="11.140625" style="2" customWidth="1"/>
    <col min="2571" max="2571" width="10.5703125" style="2" bestFit="1" customWidth="1"/>
    <col min="2572" max="2572" width="11.85546875" style="2" bestFit="1" customWidth="1"/>
    <col min="2573" max="2573" width="10" style="2" bestFit="1" customWidth="1"/>
    <col min="2574" max="2817" width="9.140625" style="2"/>
    <col min="2818" max="2818" width="15.42578125" style="2" bestFit="1" customWidth="1"/>
    <col min="2819" max="2819" width="12.42578125" style="2" customWidth="1"/>
    <col min="2820" max="2820" width="10.5703125" style="2" customWidth="1"/>
    <col min="2821" max="2821" width="12.42578125" style="2" customWidth="1"/>
    <col min="2822" max="2822" width="10.5703125" style="2" bestFit="1" customWidth="1"/>
    <col min="2823" max="2823" width="13.5703125" style="2" customWidth="1"/>
    <col min="2824" max="2824" width="14.85546875" style="2" bestFit="1" customWidth="1"/>
    <col min="2825" max="2825" width="10" style="2" bestFit="1" customWidth="1"/>
    <col min="2826" max="2826" width="11.140625" style="2" customWidth="1"/>
    <col min="2827" max="2827" width="10.5703125" style="2" bestFit="1" customWidth="1"/>
    <col min="2828" max="2828" width="11.85546875" style="2" bestFit="1" customWidth="1"/>
    <col min="2829" max="2829" width="10" style="2" bestFit="1" customWidth="1"/>
    <col min="2830" max="3073" width="9.140625" style="2"/>
    <col min="3074" max="3074" width="15.42578125" style="2" bestFit="1" customWidth="1"/>
    <col min="3075" max="3075" width="12.42578125" style="2" customWidth="1"/>
    <col min="3076" max="3076" width="10.5703125" style="2" customWidth="1"/>
    <col min="3077" max="3077" width="12.42578125" style="2" customWidth="1"/>
    <col min="3078" max="3078" width="10.5703125" style="2" bestFit="1" customWidth="1"/>
    <col min="3079" max="3079" width="13.5703125" style="2" customWidth="1"/>
    <col min="3080" max="3080" width="14.85546875" style="2" bestFit="1" customWidth="1"/>
    <col min="3081" max="3081" width="10" style="2" bestFit="1" customWidth="1"/>
    <col min="3082" max="3082" width="11.140625" style="2" customWidth="1"/>
    <col min="3083" max="3083" width="10.5703125" style="2" bestFit="1" customWidth="1"/>
    <col min="3084" max="3084" width="11.85546875" style="2" bestFit="1" customWidth="1"/>
    <col min="3085" max="3085" width="10" style="2" bestFit="1" customWidth="1"/>
    <col min="3086" max="3329" width="9.140625" style="2"/>
    <col min="3330" max="3330" width="15.42578125" style="2" bestFit="1" customWidth="1"/>
    <col min="3331" max="3331" width="12.42578125" style="2" customWidth="1"/>
    <col min="3332" max="3332" width="10.5703125" style="2" customWidth="1"/>
    <col min="3333" max="3333" width="12.42578125" style="2" customWidth="1"/>
    <col min="3334" max="3334" width="10.5703125" style="2" bestFit="1" customWidth="1"/>
    <col min="3335" max="3335" width="13.5703125" style="2" customWidth="1"/>
    <col min="3336" max="3336" width="14.85546875" style="2" bestFit="1" customWidth="1"/>
    <col min="3337" max="3337" width="10" style="2" bestFit="1" customWidth="1"/>
    <col min="3338" max="3338" width="11.140625" style="2" customWidth="1"/>
    <col min="3339" max="3339" width="10.5703125" style="2" bestFit="1" customWidth="1"/>
    <col min="3340" max="3340" width="11.85546875" style="2" bestFit="1" customWidth="1"/>
    <col min="3341" max="3341" width="10" style="2" bestFit="1" customWidth="1"/>
    <col min="3342" max="3585" width="9.140625" style="2"/>
    <col min="3586" max="3586" width="15.42578125" style="2" bestFit="1" customWidth="1"/>
    <col min="3587" max="3587" width="12.42578125" style="2" customWidth="1"/>
    <col min="3588" max="3588" width="10.5703125" style="2" customWidth="1"/>
    <col min="3589" max="3589" width="12.42578125" style="2" customWidth="1"/>
    <col min="3590" max="3590" width="10.5703125" style="2" bestFit="1" customWidth="1"/>
    <col min="3591" max="3591" width="13.5703125" style="2" customWidth="1"/>
    <col min="3592" max="3592" width="14.85546875" style="2" bestFit="1" customWidth="1"/>
    <col min="3593" max="3593" width="10" style="2" bestFit="1" customWidth="1"/>
    <col min="3594" max="3594" width="11.140625" style="2" customWidth="1"/>
    <col min="3595" max="3595" width="10.5703125" style="2" bestFit="1" customWidth="1"/>
    <col min="3596" max="3596" width="11.85546875" style="2" bestFit="1" customWidth="1"/>
    <col min="3597" max="3597" width="10" style="2" bestFit="1" customWidth="1"/>
    <col min="3598" max="3841" width="9.140625" style="2"/>
    <col min="3842" max="3842" width="15.42578125" style="2" bestFit="1" customWidth="1"/>
    <col min="3843" max="3843" width="12.42578125" style="2" customWidth="1"/>
    <col min="3844" max="3844" width="10.5703125" style="2" customWidth="1"/>
    <col min="3845" max="3845" width="12.42578125" style="2" customWidth="1"/>
    <col min="3846" max="3846" width="10.5703125" style="2" bestFit="1" customWidth="1"/>
    <col min="3847" max="3847" width="13.5703125" style="2" customWidth="1"/>
    <col min="3848" max="3848" width="14.85546875" style="2" bestFit="1" customWidth="1"/>
    <col min="3849" max="3849" width="10" style="2" bestFit="1" customWidth="1"/>
    <col min="3850" max="3850" width="11.140625" style="2" customWidth="1"/>
    <col min="3851" max="3851" width="10.5703125" style="2" bestFit="1" customWidth="1"/>
    <col min="3852" max="3852" width="11.85546875" style="2" bestFit="1" customWidth="1"/>
    <col min="3853" max="3853" width="10" style="2" bestFit="1" customWidth="1"/>
    <col min="3854" max="4097" width="9.140625" style="2"/>
    <col min="4098" max="4098" width="15.42578125" style="2" bestFit="1" customWidth="1"/>
    <col min="4099" max="4099" width="12.42578125" style="2" customWidth="1"/>
    <col min="4100" max="4100" width="10.5703125" style="2" customWidth="1"/>
    <col min="4101" max="4101" width="12.42578125" style="2" customWidth="1"/>
    <col min="4102" max="4102" width="10.5703125" style="2" bestFit="1" customWidth="1"/>
    <col min="4103" max="4103" width="13.5703125" style="2" customWidth="1"/>
    <col min="4104" max="4104" width="14.85546875" style="2" bestFit="1" customWidth="1"/>
    <col min="4105" max="4105" width="10" style="2" bestFit="1" customWidth="1"/>
    <col min="4106" max="4106" width="11.140625" style="2" customWidth="1"/>
    <col min="4107" max="4107" width="10.5703125" style="2" bestFit="1" customWidth="1"/>
    <col min="4108" max="4108" width="11.85546875" style="2" bestFit="1" customWidth="1"/>
    <col min="4109" max="4109" width="10" style="2" bestFit="1" customWidth="1"/>
    <col min="4110" max="4353" width="9.140625" style="2"/>
    <col min="4354" max="4354" width="15.42578125" style="2" bestFit="1" customWidth="1"/>
    <col min="4355" max="4355" width="12.42578125" style="2" customWidth="1"/>
    <col min="4356" max="4356" width="10.5703125" style="2" customWidth="1"/>
    <col min="4357" max="4357" width="12.42578125" style="2" customWidth="1"/>
    <col min="4358" max="4358" width="10.5703125" style="2" bestFit="1" customWidth="1"/>
    <col min="4359" max="4359" width="13.5703125" style="2" customWidth="1"/>
    <col min="4360" max="4360" width="14.85546875" style="2" bestFit="1" customWidth="1"/>
    <col min="4361" max="4361" width="10" style="2" bestFit="1" customWidth="1"/>
    <col min="4362" max="4362" width="11.140625" style="2" customWidth="1"/>
    <col min="4363" max="4363" width="10.5703125" style="2" bestFit="1" customWidth="1"/>
    <col min="4364" max="4364" width="11.85546875" style="2" bestFit="1" customWidth="1"/>
    <col min="4365" max="4365" width="10" style="2" bestFit="1" customWidth="1"/>
    <col min="4366" max="4609" width="9.140625" style="2"/>
    <col min="4610" max="4610" width="15.42578125" style="2" bestFit="1" customWidth="1"/>
    <col min="4611" max="4611" width="12.42578125" style="2" customWidth="1"/>
    <col min="4612" max="4612" width="10.5703125" style="2" customWidth="1"/>
    <col min="4613" max="4613" width="12.42578125" style="2" customWidth="1"/>
    <col min="4614" max="4614" width="10.5703125" style="2" bestFit="1" customWidth="1"/>
    <col min="4615" max="4615" width="13.5703125" style="2" customWidth="1"/>
    <col min="4616" max="4616" width="14.85546875" style="2" bestFit="1" customWidth="1"/>
    <col min="4617" max="4617" width="10" style="2" bestFit="1" customWidth="1"/>
    <col min="4618" max="4618" width="11.140625" style="2" customWidth="1"/>
    <col min="4619" max="4619" width="10.5703125" style="2" bestFit="1" customWidth="1"/>
    <col min="4620" max="4620" width="11.85546875" style="2" bestFit="1" customWidth="1"/>
    <col min="4621" max="4621" width="10" style="2" bestFit="1" customWidth="1"/>
    <col min="4622" max="4865" width="9.140625" style="2"/>
    <col min="4866" max="4866" width="15.42578125" style="2" bestFit="1" customWidth="1"/>
    <col min="4867" max="4867" width="12.42578125" style="2" customWidth="1"/>
    <col min="4868" max="4868" width="10.5703125" style="2" customWidth="1"/>
    <col min="4869" max="4869" width="12.42578125" style="2" customWidth="1"/>
    <col min="4870" max="4870" width="10.5703125" style="2" bestFit="1" customWidth="1"/>
    <col min="4871" max="4871" width="13.5703125" style="2" customWidth="1"/>
    <col min="4872" max="4872" width="14.85546875" style="2" bestFit="1" customWidth="1"/>
    <col min="4873" max="4873" width="10" style="2" bestFit="1" customWidth="1"/>
    <col min="4874" max="4874" width="11.140625" style="2" customWidth="1"/>
    <col min="4875" max="4875" width="10.5703125" style="2" bestFit="1" customWidth="1"/>
    <col min="4876" max="4876" width="11.85546875" style="2" bestFit="1" customWidth="1"/>
    <col min="4877" max="4877" width="10" style="2" bestFit="1" customWidth="1"/>
    <col min="4878" max="5121" width="9.140625" style="2"/>
    <col min="5122" max="5122" width="15.42578125" style="2" bestFit="1" customWidth="1"/>
    <col min="5123" max="5123" width="12.42578125" style="2" customWidth="1"/>
    <col min="5124" max="5124" width="10.5703125" style="2" customWidth="1"/>
    <col min="5125" max="5125" width="12.42578125" style="2" customWidth="1"/>
    <col min="5126" max="5126" width="10.5703125" style="2" bestFit="1" customWidth="1"/>
    <col min="5127" max="5127" width="13.5703125" style="2" customWidth="1"/>
    <col min="5128" max="5128" width="14.85546875" style="2" bestFit="1" customWidth="1"/>
    <col min="5129" max="5129" width="10" style="2" bestFit="1" customWidth="1"/>
    <col min="5130" max="5130" width="11.140625" style="2" customWidth="1"/>
    <col min="5131" max="5131" width="10.5703125" style="2" bestFit="1" customWidth="1"/>
    <col min="5132" max="5132" width="11.85546875" style="2" bestFit="1" customWidth="1"/>
    <col min="5133" max="5133" width="10" style="2" bestFit="1" customWidth="1"/>
    <col min="5134" max="5377" width="9.140625" style="2"/>
    <col min="5378" max="5378" width="15.42578125" style="2" bestFit="1" customWidth="1"/>
    <col min="5379" max="5379" width="12.42578125" style="2" customWidth="1"/>
    <col min="5380" max="5380" width="10.5703125" style="2" customWidth="1"/>
    <col min="5381" max="5381" width="12.42578125" style="2" customWidth="1"/>
    <col min="5382" max="5382" width="10.5703125" style="2" bestFit="1" customWidth="1"/>
    <col min="5383" max="5383" width="13.5703125" style="2" customWidth="1"/>
    <col min="5384" max="5384" width="14.85546875" style="2" bestFit="1" customWidth="1"/>
    <col min="5385" max="5385" width="10" style="2" bestFit="1" customWidth="1"/>
    <col min="5386" max="5386" width="11.140625" style="2" customWidth="1"/>
    <col min="5387" max="5387" width="10.5703125" style="2" bestFit="1" customWidth="1"/>
    <col min="5388" max="5388" width="11.85546875" style="2" bestFit="1" customWidth="1"/>
    <col min="5389" max="5389" width="10" style="2" bestFit="1" customWidth="1"/>
    <col min="5390" max="5633" width="9.140625" style="2"/>
    <col min="5634" max="5634" width="15.42578125" style="2" bestFit="1" customWidth="1"/>
    <col min="5635" max="5635" width="12.42578125" style="2" customWidth="1"/>
    <col min="5636" max="5636" width="10.5703125" style="2" customWidth="1"/>
    <col min="5637" max="5637" width="12.42578125" style="2" customWidth="1"/>
    <col min="5638" max="5638" width="10.5703125" style="2" bestFit="1" customWidth="1"/>
    <col min="5639" max="5639" width="13.5703125" style="2" customWidth="1"/>
    <col min="5640" max="5640" width="14.85546875" style="2" bestFit="1" customWidth="1"/>
    <col min="5641" max="5641" width="10" style="2" bestFit="1" customWidth="1"/>
    <col min="5642" max="5642" width="11.140625" style="2" customWidth="1"/>
    <col min="5643" max="5643" width="10.5703125" style="2" bestFit="1" customWidth="1"/>
    <col min="5644" max="5644" width="11.85546875" style="2" bestFit="1" customWidth="1"/>
    <col min="5645" max="5645" width="10" style="2" bestFit="1" customWidth="1"/>
    <col min="5646" max="5889" width="9.140625" style="2"/>
    <col min="5890" max="5890" width="15.42578125" style="2" bestFit="1" customWidth="1"/>
    <col min="5891" max="5891" width="12.42578125" style="2" customWidth="1"/>
    <col min="5892" max="5892" width="10.5703125" style="2" customWidth="1"/>
    <col min="5893" max="5893" width="12.42578125" style="2" customWidth="1"/>
    <col min="5894" max="5894" width="10.5703125" style="2" bestFit="1" customWidth="1"/>
    <col min="5895" max="5895" width="13.5703125" style="2" customWidth="1"/>
    <col min="5896" max="5896" width="14.85546875" style="2" bestFit="1" customWidth="1"/>
    <col min="5897" max="5897" width="10" style="2" bestFit="1" customWidth="1"/>
    <col min="5898" max="5898" width="11.140625" style="2" customWidth="1"/>
    <col min="5899" max="5899" width="10.5703125" style="2" bestFit="1" customWidth="1"/>
    <col min="5900" max="5900" width="11.85546875" style="2" bestFit="1" customWidth="1"/>
    <col min="5901" max="5901" width="10" style="2" bestFit="1" customWidth="1"/>
    <col min="5902" max="6145" width="9.140625" style="2"/>
    <col min="6146" max="6146" width="15.42578125" style="2" bestFit="1" customWidth="1"/>
    <col min="6147" max="6147" width="12.42578125" style="2" customWidth="1"/>
    <col min="6148" max="6148" width="10.5703125" style="2" customWidth="1"/>
    <col min="6149" max="6149" width="12.42578125" style="2" customWidth="1"/>
    <col min="6150" max="6150" width="10.5703125" style="2" bestFit="1" customWidth="1"/>
    <col min="6151" max="6151" width="13.5703125" style="2" customWidth="1"/>
    <col min="6152" max="6152" width="14.85546875" style="2" bestFit="1" customWidth="1"/>
    <col min="6153" max="6153" width="10" style="2" bestFit="1" customWidth="1"/>
    <col min="6154" max="6154" width="11.140625" style="2" customWidth="1"/>
    <col min="6155" max="6155" width="10.5703125" style="2" bestFit="1" customWidth="1"/>
    <col min="6156" max="6156" width="11.85546875" style="2" bestFit="1" customWidth="1"/>
    <col min="6157" max="6157" width="10" style="2" bestFit="1" customWidth="1"/>
    <col min="6158" max="6401" width="9.140625" style="2"/>
    <col min="6402" max="6402" width="15.42578125" style="2" bestFit="1" customWidth="1"/>
    <col min="6403" max="6403" width="12.42578125" style="2" customWidth="1"/>
    <col min="6404" max="6404" width="10.5703125" style="2" customWidth="1"/>
    <col min="6405" max="6405" width="12.42578125" style="2" customWidth="1"/>
    <col min="6406" max="6406" width="10.5703125" style="2" bestFit="1" customWidth="1"/>
    <col min="6407" max="6407" width="13.5703125" style="2" customWidth="1"/>
    <col min="6408" max="6408" width="14.85546875" style="2" bestFit="1" customWidth="1"/>
    <col min="6409" max="6409" width="10" style="2" bestFit="1" customWidth="1"/>
    <col min="6410" max="6410" width="11.140625" style="2" customWidth="1"/>
    <col min="6411" max="6411" width="10.5703125" style="2" bestFit="1" customWidth="1"/>
    <col min="6412" max="6412" width="11.85546875" style="2" bestFit="1" customWidth="1"/>
    <col min="6413" max="6413" width="10" style="2" bestFit="1" customWidth="1"/>
    <col min="6414" max="6657" width="9.140625" style="2"/>
    <col min="6658" max="6658" width="15.42578125" style="2" bestFit="1" customWidth="1"/>
    <col min="6659" max="6659" width="12.42578125" style="2" customWidth="1"/>
    <col min="6660" max="6660" width="10.5703125" style="2" customWidth="1"/>
    <col min="6661" max="6661" width="12.42578125" style="2" customWidth="1"/>
    <col min="6662" max="6662" width="10.5703125" style="2" bestFit="1" customWidth="1"/>
    <col min="6663" max="6663" width="13.5703125" style="2" customWidth="1"/>
    <col min="6664" max="6664" width="14.85546875" style="2" bestFit="1" customWidth="1"/>
    <col min="6665" max="6665" width="10" style="2" bestFit="1" customWidth="1"/>
    <col min="6666" max="6666" width="11.140625" style="2" customWidth="1"/>
    <col min="6667" max="6667" width="10.5703125" style="2" bestFit="1" customWidth="1"/>
    <col min="6668" max="6668" width="11.85546875" style="2" bestFit="1" customWidth="1"/>
    <col min="6669" max="6669" width="10" style="2" bestFit="1" customWidth="1"/>
    <col min="6670" max="6913" width="9.140625" style="2"/>
    <col min="6914" max="6914" width="15.42578125" style="2" bestFit="1" customWidth="1"/>
    <col min="6915" max="6915" width="12.42578125" style="2" customWidth="1"/>
    <col min="6916" max="6916" width="10.5703125" style="2" customWidth="1"/>
    <col min="6917" max="6917" width="12.42578125" style="2" customWidth="1"/>
    <col min="6918" max="6918" width="10.5703125" style="2" bestFit="1" customWidth="1"/>
    <col min="6919" max="6919" width="13.5703125" style="2" customWidth="1"/>
    <col min="6920" max="6920" width="14.85546875" style="2" bestFit="1" customWidth="1"/>
    <col min="6921" max="6921" width="10" style="2" bestFit="1" customWidth="1"/>
    <col min="6922" max="6922" width="11.140625" style="2" customWidth="1"/>
    <col min="6923" max="6923" width="10.5703125" style="2" bestFit="1" customWidth="1"/>
    <col min="6924" max="6924" width="11.85546875" style="2" bestFit="1" customWidth="1"/>
    <col min="6925" max="6925" width="10" style="2" bestFit="1" customWidth="1"/>
    <col min="6926" max="7169" width="9.140625" style="2"/>
    <col min="7170" max="7170" width="15.42578125" style="2" bestFit="1" customWidth="1"/>
    <col min="7171" max="7171" width="12.42578125" style="2" customWidth="1"/>
    <col min="7172" max="7172" width="10.5703125" style="2" customWidth="1"/>
    <col min="7173" max="7173" width="12.42578125" style="2" customWidth="1"/>
    <col min="7174" max="7174" width="10.5703125" style="2" bestFit="1" customWidth="1"/>
    <col min="7175" max="7175" width="13.5703125" style="2" customWidth="1"/>
    <col min="7176" max="7176" width="14.85546875" style="2" bestFit="1" customWidth="1"/>
    <col min="7177" max="7177" width="10" style="2" bestFit="1" customWidth="1"/>
    <col min="7178" max="7178" width="11.140625" style="2" customWidth="1"/>
    <col min="7179" max="7179" width="10.5703125" style="2" bestFit="1" customWidth="1"/>
    <col min="7180" max="7180" width="11.85546875" style="2" bestFit="1" customWidth="1"/>
    <col min="7181" max="7181" width="10" style="2" bestFit="1" customWidth="1"/>
    <col min="7182" max="7425" width="9.140625" style="2"/>
    <col min="7426" max="7426" width="15.42578125" style="2" bestFit="1" customWidth="1"/>
    <col min="7427" max="7427" width="12.42578125" style="2" customWidth="1"/>
    <col min="7428" max="7428" width="10.5703125" style="2" customWidth="1"/>
    <col min="7429" max="7429" width="12.42578125" style="2" customWidth="1"/>
    <col min="7430" max="7430" width="10.5703125" style="2" bestFit="1" customWidth="1"/>
    <col min="7431" max="7431" width="13.5703125" style="2" customWidth="1"/>
    <col min="7432" max="7432" width="14.85546875" style="2" bestFit="1" customWidth="1"/>
    <col min="7433" max="7433" width="10" style="2" bestFit="1" customWidth="1"/>
    <col min="7434" max="7434" width="11.140625" style="2" customWidth="1"/>
    <col min="7435" max="7435" width="10.5703125" style="2" bestFit="1" customWidth="1"/>
    <col min="7436" max="7436" width="11.85546875" style="2" bestFit="1" customWidth="1"/>
    <col min="7437" max="7437" width="10" style="2" bestFit="1" customWidth="1"/>
    <col min="7438" max="7681" width="9.140625" style="2"/>
    <col min="7682" max="7682" width="15.42578125" style="2" bestFit="1" customWidth="1"/>
    <col min="7683" max="7683" width="12.42578125" style="2" customWidth="1"/>
    <col min="7684" max="7684" width="10.5703125" style="2" customWidth="1"/>
    <col min="7685" max="7685" width="12.42578125" style="2" customWidth="1"/>
    <col min="7686" max="7686" width="10.5703125" style="2" bestFit="1" customWidth="1"/>
    <col min="7687" max="7687" width="13.5703125" style="2" customWidth="1"/>
    <col min="7688" max="7688" width="14.85546875" style="2" bestFit="1" customWidth="1"/>
    <col min="7689" max="7689" width="10" style="2" bestFit="1" customWidth="1"/>
    <col min="7690" max="7690" width="11.140625" style="2" customWidth="1"/>
    <col min="7691" max="7691" width="10.5703125" style="2" bestFit="1" customWidth="1"/>
    <col min="7692" max="7692" width="11.85546875" style="2" bestFit="1" customWidth="1"/>
    <col min="7693" max="7693" width="10" style="2" bestFit="1" customWidth="1"/>
    <col min="7694" max="7937" width="9.140625" style="2"/>
    <col min="7938" max="7938" width="15.42578125" style="2" bestFit="1" customWidth="1"/>
    <col min="7939" max="7939" width="12.42578125" style="2" customWidth="1"/>
    <col min="7940" max="7940" width="10.5703125" style="2" customWidth="1"/>
    <col min="7941" max="7941" width="12.42578125" style="2" customWidth="1"/>
    <col min="7942" max="7942" width="10.5703125" style="2" bestFit="1" customWidth="1"/>
    <col min="7943" max="7943" width="13.5703125" style="2" customWidth="1"/>
    <col min="7944" max="7944" width="14.85546875" style="2" bestFit="1" customWidth="1"/>
    <col min="7945" max="7945" width="10" style="2" bestFit="1" customWidth="1"/>
    <col min="7946" max="7946" width="11.140625" style="2" customWidth="1"/>
    <col min="7947" max="7947" width="10.5703125" style="2" bestFit="1" customWidth="1"/>
    <col min="7948" max="7948" width="11.85546875" style="2" bestFit="1" customWidth="1"/>
    <col min="7949" max="7949" width="10" style="2" bestFit="1" customWidth="1"/>
    <col min="7950" max="8193" width="9.140625" style="2"/>
    <col min="8194" max="8194" width="15.42578125" style="2" bestFit="1" customWidth="1"/>
    <col min="8195" max="8195" width="12.42578125" style="2" customWidth="1"/>
    <col min="8196" max="8196" width="10.5703125" style="2" customWidth="1"/>
    <col min="8197" max="8197" width="12.42578125" style="2" customWidth="1"/>
    <col min="8198" max="8198" width="10.5703125" style="2" bestFit="1" customWidth="1"/>
    <col min="8199" max="8199" width="13.5703125" style="2" customWidth="1"/>
    <col min="8200" max="8200" width="14.85546875" style="2" bestFit="1" customWidth="1"/>
    <col min="8201" max="8201" width="10" style="2" bestFit="1" customWidth="1"/>
    <col min="8202" max="8202" width="11.140625" style="2" customWidth="1"/>
    <col min="8203" max="8203" width="10.5703125" style="2" bestFit="1" customWidth="1"/>
    <col min="8204" max="8204" width="11.85546875" style="2" bestFit="1" customWidth="1"/>
    <col min="8205" max="8205" width="10" style="2" bestFit="1" customWidth="1"/>
    <col min="8206" max="8449" width="9.140625" style="2"/>
    <col min="8450" max="8450" width="15.42578125" style="2" bestFit="1" customWidth="1"/>
    <col min="8451" max="8451" width="12.42578125" style="2" customWidth="1"/>
    <col min="8452" max="8452" width="10.5703125" style="2" customWidth="1"/>
    <col min="8453" max="8453" width="12.42578125" style="2" customWidth="1"/>
    <col min="8454" max="8454" width="10.5703125" style="2" bestFit="1" customWidth="1"/>
    <col min="8455" max="8455" width="13.5703125" style="2" customWidth="1"/>
    <col min="8456" max="8456" width="14.85546875" style="2" bestFit="1" customWidth="1"/>
    <col min="8457" max="8457" width="10" style="2" bestFit="1" customWidth="1"/>
    <col min="8458" max="8458" width="11.140625" style="2" customWidth="1"/>
    <col min="8459" max="8459" width="10.5703125" style="2" bestFit="1" customWidth="1"/>
    <col min="8460" max="8460" width="11.85546875" style="2" bestFit="1" customWidth="1"/>
    <col min="8461" max="8461" width="10" style="2" bestFit="1" customWidth="1"/>
    <col min="8462" max="8705" width="9.140625" style="2"/>
    <col min="8706" max="8706" width="15.42578125" style="2" bestFit="1" customWidth="1"/>
    <col min="8707" max="8707" width="12.42578125" style="2" customWidth="1"/>
    <col min="8708" max="8708" width="10.5703125" style="2" customWidth="1"/>
    <col min="8709" max="8709" width="12.42578125" style="2" customWidth="1"/>
    <col min="8710" max="8710" width="10.5703125" style="2" bestFit="1" customWidth="1"/>
    <col min="8711" max="8711" width="13.5703125" style="2" customWidth="1"/>
    <col min="8712" max="8712" width="14.85546875" style="2" bestFit="1" customWidth="1"/>
    <col min="8713" max="8713" width="10" style="2" bestFit="1" customWidth="1"/>
    <col min="8714" max="8714" width="11.140625" style="2" customWidth="1"/>
    <col min="8715" max="8715" width="10.5703125" style="2" bestFit="1" customWidth="1"/>
    <col min="8716" max="8716" width="11.85546875" style="2" bestFit="1" customWidth="1"/>
    <col min="8717" max="8717" width="10" style="2" bestFit="1" customWidth="1"/>
    <col min="8718" max="8961" width="9.140625" style="2"/>
    <col min="8962" max="8962" width="15.42578125" style="2" bestFit="1" customWidth="1"/>
    <col min="8963" max="8963" width="12.42578125" style="2" customWidth="1"/>
    <col min="8964" max="8964" width="10.5703125" style="2" customWidth="1"/>
    <col min="8965" max="8965" width="12.42578125" style="2" customWidth="1"/>
    <col min="8966" max="8966" width="10.5703125" style="2" bestFit="1" customWidth="1"/>
    <col min="8967" max="8967" width="13.5703125" style="2" customWidth="1"/>
    <col min="8968" max="8968" width="14.85546875" style="2" bestFit="1" customWidth="1"/>
    <col min="8969" max="8969" width="10" style="2" bestFit="1" customWidth="1"/>
    <col min="8970" max="8970" width="11.140625" style="2" customWidth="1"/>
    <col min="8971" max="8971" width="10.5703125" style="2" bestFit="1" customWidth="1"/>
    <col min="8972" max="8972" width="11.85546875" style="2" bestFit="1" customWidth="1"/>
    <col min="8973" max="8973" width="10" style="2" bestFit="1" customWidth="1"/>
    <col min="8974" max="9217" width="9.140625" style="2"/>
    <col min="9218" max="9218" width="15.42578125" style="2" bestFit="1" customWidth="1"/>
    <col min="9219" max="9219" width="12.42578125" style="2" customWidth="1"/>
    <col min="9220" max="9220" width="10.5703125" style="2" customWidth="1"/>
    <col min="9221" max="9221" width="12.42578125" style="2" customWidth="1"/>
    <col min="9222" max="9222" width="10.5703125" style="2" bestFit="1" customWidth="1"/>
    <col min="9223" max="9223" width="13.5703125" style="2" customWidth="1"/>
    <col min="9224" max="9224" width="14.85546875" style="2" bestFit="1" customWidth="1"/>
    <col min="9225" max="9225" width="10" style="2" bestFit="1" customWidth="1"/>
    <col min="9226" max="9226" width="11.140625" style="2" customWidth="1"/>
    <col min="9227" max="9227" width="10.5703125" style="2" bestFit="1" customWidth="1"/>
    <col min="9228" max="9228" width="11.85546875" style="2" bestFit="1" customWidth="1"/>
    <col min="9229" max="9229" width="10" style="2" bestFit="1" customWidth="1"/>
    <col min="9230" max="9473" width="9.140625" style="2"/>
    <col min="9474" max="9474" width="15.42578125" style="2" bestFit="1" customWidth="1"/>
    <col min="9475" max="9475" width="12.42578125" style="2" customWidth="1"/>
    <col min="9476" max="9476" width="10.5703125" style="2" customWidth="1"/>
    <col min="9477" max="9477" width="12.42578125" style="2" customWidth="1"/>
    <col min="9478" max="9478" width="10.5703125" style="2" bestFit="1" customWidth="1"/>
    <col min="9479" max="9479" width="13.5703125" style="2" customWidth="1"/>
    <col min="9480" max="9480" width="14.85546875" style="2" bestFit="1" customWidth="1"/>
    <col min="9481" max="9481" width="10" style="2" bestFit="1" customWidth="1"/>
    <col min="9482" max="9482" width="11.140625" style="2" customWidth="1"/>
    <col min="9483" max="9483" width="10.5703125" style="2" bestFit="1" customWidth="1"/>
    <col min="9484" max="9484" width="11.85546875" style="2" bestFit="1" customWidth="1"/>
    <col min="9485" max="9485" width="10" style="2" bestFit="1" customWidth="1"/>
    <col min="9486" max="9729" width="9.140625" style="2"/>
    <col min="9730" max="9730" width="15.42578125" style="2" bestFit="1" customWidth="1"/>
    <col min="9731" max="9731" width="12.42578125" style="2" customWidth="1"/>
    <col min="9732" max="9732" width="10.5703125" style="2" customWidth="1"/>
    <col min="9733" max="9733" width="12.42578125" style="2" customWidth="1"/>
    <col min="9734" max="9734" width="10.5703125" style="2" bestFit="1" customWidth="1"/>
    <col min="9735" max="9735" width="13.5703125" style="2" customWidth="1"/>
    <col min="9736" max="9736" width="14.85546875" style="2" bestFit="1" customWidth="1"/>
    <col min="9737" max="9737" width="10" style="2" bestFit="1" customWidth="1"/>
    <col min="9738" max="9738" width="11.140625" style="2" customWidth="1"/>
    <col min="9739" max="9739" width="10.5703125" style="2" bestFit="1" customWidth="1"/>
    <col min="9740" max="9740" width="11.85546875" style="2" bestFit="1" customWidth="1"/>
    <col min="9741" max="9741" width="10" style="2" bestFit="1" customWidth="1"/>
    <col min="9742" max="9985" width="9.140625" style="2"/>
    <col min="9986" max="9986" width="15.42578125" style="2" bestFit="1" customWidth="1"/>
    <col min="9987" max="9987" width="12.42578125" style="2" customWidth="1"/>
    <col min="9988" max="9988" width="10.5703125" style="2" customWidth="1"/>
    <col min="9989" max="9989" width="12.42578125" style="2" customWidth="1"/>
    <col min="9990" max="9990" width="10.5703125" style="2" bestFit="1" customWidth="1"/>
    <col min="9991" max="9991" width="13.5703125" style="2" customWidth="1"/>
    <col min="9992" max="9992" width="14.85546875" style="2" bestFit="1" customWidth="1"/>
    <col min="9993" max="9993" width="10" style="2" bestFit="1" customWidth="1"/>
    <col min="9994" max="9994" width="11.140625" style="2" customWidth="1"/>
    <col min="9995" max="9995" width="10.5703125" style="2" bestFit="1" customWidth="1"/>
    <col min="9996" max="9996" width="11.85546875" style="2" bestFit="1" customWidth="1"/>
    <col min="9997" max="9997" width="10" style="2" bestFit="1" customWidth="1"/>
    <col min="9998" max="10241" width="9.140625" style="2"/>
    <col min="10242" max="10242" width="15.42578125" style="2" bestFit="1" customWidth="1"/>
    <col min="10243" max="10243" width="12.42578125" style="2" customWidth="1"/>
    <col min="10244" max="10244" width="10.5703125" style="2" customWidth="1"/>
    <col min="10245" max="10245" width="12.42578125" style="2" customWidth="1"/>
    <col min="10246" max="10246" width="10.5703125" style="2" bestFit="1" customWidth="1"/>
    <col min="10247" max="10247" width="13.5703125" style="2" customWidth="1"/>
    <col min="10248" max="10248" width="14.85546875" style="2" bestFit="1" customWidth="1"/>
    <col min="10249" max="10249" width="10" style="2" bestFit="1" customWidth="1"/>
    <col min="10250" max="10250" width="11.140625" style="2" customWidth="1"/>
    <col min="10251" max="10251" width="10.5703125" style="2" bestFit="1" customWidth="1"/>
    <col min="10252" max="10252" width="11.85546875" style="2" bestFit="1" customWidth="1"/>
    <col min="10253" max="10253" width="10" style="2" bestFit="1" customWidth="1"/>
    <col min="10254" max="10497" width="9.140625" style="2"/>
    <col min="10498" max="10498" width="15.42578125" style="2" bestFit="1" customWidth="1"/>
    <col min="10499" max="10499" width="12.42578125" style="2" customWidth="1"/>
    <col min="10500" max="10500" width="10.5703125" style="2" customWidth="1"/>
    <col min="10501" max="10501" width="12.42578125" style="2" customWidth="1"/>
    <col min="10502" max="10502" width="10.5703125" style="2" bestFit="1" customWidth="1"/>
    <col min="10503" max="10503" width="13.5703125" style="2" customWidth="1"/>
    <col min="10504" max="10504" width="14.85546875" style="2" bestFit="1" customWidth="1"/>
    <col min="10505" max="10505" width="10" style="2" bestFit="1" customWidth="1"/>
    <col min="10506" max="10506" width="11.140625" style="2" customWidth="1"/>
    <col min="10507" max="10507" width="10.5703125" style="2" bestFit="1" customWidth="1"/>
    <col min="10508" max="10508" width="11.85546875" style="2" bestFit="1" customWidth="1"/>
    <col min="10509" max="10509" width="10" style="2" bestFit="1" customWidth="1"/>
    <col min="10510" max="10753" width="9.140625" style="2"/>
    <col min="10754" max="10754" width="15.42578125" style="2" bestFit="1" customWidth="1"/>
    <col min="10755" max="10755" width="12.42578125" style="2" customWidth="1"/>
    <col min="10756" max="10756" width="10.5703125" style="2" customWidth="1"/>
    <col min="10757" max="10757" width="12.42578125" style="2" customWidth="1"/>
    <col min="10758" max="10758" width="10.5703125" style="2" bestFit="1" customWidth="1"/>
    <col min="10759" max="10759" width="13.5703125" style="2" customWidth="1"/>
    <col min="10760" max="10760" width="14.85546875" style="2" bestFit="1" customWidth="1"/>
    <col min="10761" max="10761" width="10" style="2" bestFit="1" customWidth="1"/>
    <col min="10762" max="10762" width="11.140625" style="2" customWidth="1"/>
    <col min="10763" max="10763" width="10.5703125" style="2" bestFit="1" customWidth="1"/>
    <col min="10764" max="10764" width="11.85546875" style="2" bestFit="1" customWidth="1"/>
    <col min="10765" max="10765" width="10" style="2" bestFit="1" customWidth="1"/>
    <col min="10766" max="11009" width="9.140625" style="2"/>
    <col min="11010" max="11010" width="15.42578125" style="2" bestFit="1" customWidth="1"/>
    <col min="11011" max="11011" width="12.42578125" style="2" customWidth="1"/>
    <col min="11012" max="11012" width="10.5703125" style="2" customWidth="1"/>
    <col min="11013" max="11013" width="12.42578125" style="2" customWidth="1"/>
    <col min="11014" max="11014" width="10.5703125" style="2" bestFit="1" customWidth="1"/>
    <col min="11015" max="11015" width="13.5703125" style="2" customWidth="1"/>
    <col min="11016" max="11016" width="14.85546875" style="2" bestFit="1" customWidth="1"/>
    <col min="11017" max="11017" width="10" style="2" bestFit="1" customWidth="1"/>
    <col min="11018" max="11018" width="11.140625" style="2" customWidth="1"/>
    <col min="11019" max="11019" width="10.5703125" style="2" bestFit="1" customWidth="1"/>
    <col min="11020" max="11020" width="11.85546875" style="2" bestFit="1" customWidth="1"/>
    <col min="11021" max="11021" width="10" style="2" bestFit="1" customWidth="1"/>
    <col min="11022" max="11265" width="9.140625" style="2"/>
    <col min="11266" max="11266" width="15.42578125" style="2" bestFit="1" customWidth="1"/>
    <col min="11267" max="11267" width="12.42578125" style="2" customWidth="1"/>
    <col min="11268" max="11268" width="10.5703125" style="2" customWidth="1"/>
    <col min="11269" max="11269" width="12.42578125" style="2" customWidth="1"/>
    <col min="11270" max="11270" width="10.5703125" style="2" bestFit="1" customWidth="1"/>
    <col min="11271" max="11271" width="13.5703125" style="2" customWidth="1"/>
    <col min="11272" max="11272" width="14.85546875" style="2" bestFit="1" customWidth="1"/>
    <col min="11273" max="11273" width="10" style="2" bestFit="1" customWidth="1"/>
    <col min="11274" max="11274" width="11.140625" style="2" customWidth="1"/>
    <col min="11275" max="11275" width="10.5703125" style="2" bestFit="1" customWidth="1"/>
    <col min="11276" max="11276" width="11.85546875" style="2" bestFit="1" customWidth="1"/>
    <col min="11277" max="11277" width="10" style="2" bestFit="1" customWidth="1"/>
    <col min="11278" max="11521" width="9.140625" style="2"/>
    <col min="11522" max="11522" width="15.42578125" style="2" bestFit="1" customWidth="1"/>
    <col min="11523" max="11523" width="12.42578125" style="2" customWidth="1"/>
    <col min="11524" max="11524" width="10.5703125" style="2" customWidth="1"/>
    <col min="11525" max="11525" width="12.42578125" style="2" customWidth="1"/>
    <col min="11526" max="11526" width="10.5703125" style="2" bestFit="1" customWidth="1"/>
    <col min="11527" max="11527" width="13.5703125" style="2" customWidth="1"/>
    <col min="11528" max="11528" width="14.85546875" style="2" bestFit="1" customWidth="1"/>
    <col min="11529" max="11529" width="10" style="2" bestFit="1" customWidth="1"/>
    <col min="11530" max="11530" width="11.140625" style="2" customWidth="1"/>
    <col min="11531" max="11531" width="10.5703125" style="2" bestFit="1" customWidth="1"/>
    <col min="11532" max="11532" width="11.85546875" style="2" bestFit="1" customWidth="1"/>
    <col min="11533" max="11533" width="10" style="2" bestFit="1" customWidth="1"/>
    <col min="11534" max="11777" width="9.140625" style="2"/>
    <col min="11778" max="11778" width="15.42578125" style="2" bestFit="1" customWidth="1"/>
    <col min="11779" max="11779" width="12.42578125" style="2" customWidth="1"/>
    <col min="11780" max="11780" width="10.5703125" style="2" customWidth="1"/>
    <col min="11781" max="11781" width="12.42578125" style="2" customWidth="1"/>
    <col min="11782" max="11782" width="10.5703125" style="2" bestFit="1" customWidth="1"/>
    <col min="11783" max="11783" width="13.5703125" style="2" customWidth="1"/>
    <col min="11784" max="11784" width="14.85546875" style="2" bestFit="1" customWidth="1"/>
    <col min="11785" max="11785" width="10" style="2" bestFit="1" customWidth="1"/>
    <col min="11786" max="11786" width="11.140625" style="2" customWidth="1"/>
    <col min="11787" max="11787" width="10.5703125" style="2" bestFit="1" customWidth="1"/>
    <col min="11788" max="11788" width="11.85546875" style="2" bestFit="1" customWidth="1"/>
    <col min="11789" max="11789" width="10" style="2" bestFit="1" customWidth="1"/>
    <col min="11790" max="12033" width="9.140625" style="2"/>
    <col min="12034" max="12034" width="15.42578125" style="2" bestFit="1" customWidth="1"/>
    <col min="12035" max="12035" width="12.42578125" style="2" customWidth="1"/>
    <col min="12036" max="12036" width="10.5703125" style="2" customWidth="1"/>
    <col min="12037" max="12037" width="12.42578125" style="2" customWidth="1"/>
    <col min="12038" max="12038" width="10.5703125" style="2" bestFit="1" customWidth="1"/>
    <col min="12039" max="12039" width="13.5703125" style="2" customWidth="1"/>
    <col min="12040" max="12040" width="14.85546875" style="2" bestFit="1" customWidth="1"/>
    <col min="12041" max="12041" width="10" style="2" bestFit="1" customWidth="1"/>
    <col min="12042" max="12042" width="11.140625" style="2" customWidth="1"/>
    <col min="12043" max="12043" width="10.5703125" style="2" bestFit="1" customWidth="1"/>
    <col min="12044" max="12044" width="11.85546875" style="2" bestFit="1" customWidth="1"/>
    <col min="12045" max="12045" width="10" style="2" bestFit="1" customWidth="1"/>
    <col min="12046" max="12289" width="9.140625" style="2"/>
    <col min="12290" max="12290" width="15.42578125" style="2" bestFit="1" customWidth="1"/>
    <col min="12291" max="12291" width="12.42578125" style="2" customWidth="1"/>
    <col min="12292" max="12292" width="10.5703125" style="2" customWidth="1"/>
    <col min="12293" max="12293" width="12.42578125" style="2" customWidth="1"/>
    <col min="12294" max="12294" width="10.5703125" style="2" bestFit="1" customWidth="1"/>
    <col min="12295" max="12295" width="13.5703125" style="2" customWidth="1"/>
    <col min="12296" max="12296" width="14.85546875" style="2" bestFit="1" customWidth="1"/>
    <col min="12297" max="12297" width="10" style="2" bestFit="1" customWidth="1"/>
    <col min="12298" max="12298" width="11.140625" style="2" customWidth="1"/>
    <col min="12299" max="12299" width="10.5703125" style="2" bestFit="1" customWidth="1"/>
    <col min="12300" max="12300" width="11.85546875" style="2" bestFit="1" customWidth="1"/>
    <col min="12301" max="12301" width="10" style="2" bestFit="1" customWidth="1"/>
    <col min="12302" max="12545" width="9.140625" style="2"/>
    <col min="12546" max="12546" width="15.42578125" style="2" bestFit="1" customWidth="1"/>
    <col min="12547" max="12547" width="12.42578125" style="2" customWidth="1"/>
    <col min="12548" max="12548" width="10.5703125" style="2" customWidth="1"/>
    <col min="12549" max="12549" width="12.42578125" style="2" customWidth="1"/>
    <col min="12550" max="12550" width="10.5703125" style="2" bestFit="1" customWidth="1"/>
    <col min="12551" max="12551" width="13.5703125" style="2" customWidth="1"/>
    <col min="12552" max="12552" width="14.85546875" style="2" bestFit="1" customWidth="1"/>
    <col min="12553" max="12553" width="10" style="2" bestFit="1" customWidth="1"/>
    <col min="12554" max="12554" width="11.140625" style="2" customWidth="1"/>
    <col min="12555" max="12555" width="10.5703125" style="2" bestFit="1" customWidth="1"/>
    <col min="12556" max="12556" width="11.85546875" style="2" bestFit="1" customWidth="1"/>
    <col min="12557" max="12557" width="10" style="2" bestFit="1" customWidth="1"/>
    <col min="12558" max="12801" width="9.140625" style="2"/>
    <col min="12802" max="12802" width="15.42578125" style="2" bestFit="1" customWidth="1"/>
    <col min="12803" max="12803" width="12.42578125" style="2" customWidth="1"/>
    <col min="12804" max="12804" width="10.5703125" style="2" customWidth="1"/>
    <col min="12805" max="12805" width="12.42578125" style="2" customWidth="1"/>
    <col min="12806" max="12806" width="10.5703125" style="2" bestFit="1" customWidth="1"/>
    <col min="12807" max="12807" width="13.5703125" style="2" customWidth="1"/>
    <col min="12808" max="12808" width="14.85546875" style="2" bestFit="1" customWidth="1"/>
    <col min="12809" max="12809" width="10" style="2" bestFit="1" customWidth="1"/>
    <col min="12810" max="12810" width="11.140625" style="2" customWidth="1"/>
    <col min="12811" max="12811" width="10.5703125" style="2" bestFit="1" customWidth="1"/>
    <col min="12812" max="12812" width="11.85546875" style="2" bestFit="1" customWidth="1"/>
    <col min="12813" max="12813" width="10" style="2" bestFit="1" customWidth="1"/>
    <col min="12814" max="13057" width="9.140625" style="2"/>
    <col min="13058" max="13058" width="15.42578125" style="2" bestFit="1" customWidth="1"/>
    <col min="13059" max="13059" width="12.42578125" style="2" customWidth="1"/>
    <col min="13060" max="13060" width="10.5703125" style="2" customWidth="1"/>
    <col min="13061" max="13061" width="12.42578125" style="2" customWidth="1"/>
    <col min="13062" max="13062" width="10.5703125" style="2" bestFit="1" customWidth="1"/>
    <col min="13063" max="13063" width="13.5703125" style="2" customWidth="1"/>
    <col min="13064" max="13064" width="14.85546875" style="2" bestFit="1" customWidth="1"/>
    <col min="13065" max="13065" width="10" style="2" bestFit="1" customWidth="1"/>
    <col min="13066" max="13066" width="11.140625" style="2" customWidth="1"/>
    <col min="13067" max="13067" width="10.5703125" style="2" bestFit="1" customWidth="1"/>
    <col min="13068" max="13068" width="11.85546875" style="2" bestFit="1" customWidth="1"/>
    <col min="13069" max="13069" width="10" style="2" bestFit="1" customWidth="1"/>
    <col min="13070" max="13313" width="9.140625" style="2"/>
    <col min="13314" max="13314" width="15.42578125" style="2" bestFit="1" customWidth="1"/>
    <col min="13315" max="13315" width="12.42578125" style="2" customWidth="1"/>
    <col min="13316" max="13316" width="10.5703125" style="2" customWidth="1"/>
    <col min="13317" max="13317" width="12.42578125" style="2" customWidth="1"/>
    <col min="13318" max="13318" width="10.5703125" style="2" bestFit="1" customWidth="1"/>
    <col min="13319" max="13319" width="13.5703125" style="2" customWidth="1"/>
    <col min="13320" max="13320" width="14.85546875" style="2" bestFit="1" customWidth="1"/>
    <col min="13321" max="13321" width="10" style="2" bestFit="1" customWidth="1"/>
    <col min="13322" max="13322" width="11.140625" style="2" customWidth="1"/>
    <col min="13323" max="13323" width="10.5703125" style="2" bestFit="1" customWidth="1"/>
    <col min="13324" max="13324" width="11.85546875" style="2" bestFit="1" customWidth="1"/>
    <col min="13325" max="13325" width="10" style="2" bestFit="1" customWidth="1"/>
    <col min="13326" max="13569" width="9.140625" style="2"/>
    <col min="13570" max="13570" width="15.42578125" style="2" bestFit="1" customWidth="1"/>
    <col min="13571" max="13571" width="12.42578125" style="2" customWidth="1"/>
    <col min="13572" max="13572" width="10.5703125" style="2" customWidth="1"/>
    <col min="13573" max="13573" width="12.42578125" style="2" customWidth="1"/>
    <col min="13574" max="13574" width="10.5703125" style="2" bestFit="1" customWidth="1"/>
    <col min="13575" max="13575" width="13.5703125" style="2" customWidth="1"/>
    <col min="13576" max="13576" width="14.85546875" style="2" bestFit="1" customWidth="1"/>
    <col min="13577" max="13577" width="10" style="2" bestFit="1" customWidth="1"/>
    <col min="13578" max="13578" width="11.140625" style="2" customWidth="1"/>
    <col min="13579" max="13579" width="10.5703125" style="2" bestFit="1" customWidth="1"/>
    <col min="13580" max="13580" width="11.85546875" style="2" bestFit="1" customWidth="1"/>
    <col min="13581" max="13581" width="10" style="2" bestFit="1" customWidth="1"/>
    <col min="13582" max="13825" width="9.140625" style="2"/>
    <col min="13826" max="13826" width="15.42578125" style="2" bestFit="1" customWidth="1"/>
    <col min="13827" max="13827" width="12.42578125" style="2" customWidth="1"/>
    <col min="13828" max="13828" width="10.5703125" style="2" customWidth="1"/>
    <col min="13829" max="13829" width="12.42578125" style="2" customWidth="1"/>
    <col min="13830" max="13830" width="10.5703125" style="2" bestFit="1" customWidth="1"/>
    <col min="13831" max="13831" width="13.5703125" style="2" customWidth="1"/>
    <col min="13832" max="13832" width="14.85546875" style="2" bestFit="1" customWidth="1"/>
    <col min="13833" max="13833" width="10" style="2" bestFit="1" customWidth="1"/>
    <col min="13834" max="13834" width="11.140625" style="2" customWidth="1"/>
    <col min="13835" max="13835" width="10.5703125" style="2" bestFit="1" customWidth="1"/>
    <col min="13836" max="13836" width="11.85546875" style="2" bestFit="1" customWidth="1"/>
    <col min="13837" max="13837" width="10" style="2" bestFit="1" customWidth="1"/>
    <col min="13838" max="14081" width="9.140625" style="2"/>
    <col min="14082" max="14082" width="15.42578125" style="2" bestFit="1" customWidth="1"/>
    <col min="14083" max="14083" width="12.42578125" style="2" customWidth="1"/>
    <col min="14084" max="14084" width="10.5703125" style="2" customWidth="1"/>
    <col min="14085" max="14085" width="12.42578125" style="2" customWidth="1"/>
    <col min="14086" max="14086" width="10.5703125" style="2" bestFit="1" customWidth="1"/>
    <col min="14087" max="14087" width="13.5703125" style="2" customWidth="1"/>
    <col min="14088" max="14088" width="14.85546875" style="2" bestFit="1" customWidth="1"/>
    <col min="14089" max="14089" width="10" style="2" bestFit="1" customWidth="1"/>
    <col min="14090" max="14090" width="11.140625" style="2" customWidth="1"/>
    <col min="14091" max="14091" width="10.5703125" style="2" bestFit="1" customWidth="1"/>
    <col min="14092" max="14092" width="11.85546875" style="2" bestFit="1" customWidth="1"/>
    <col min="14093" max="14093" width="10" style="2" bestFit="1" customWidth="1"/>
    <col min="14094" max="14337" width="9.140625" style="2"/>
    <col min="14338" max="14338" width="15.42578125" style="2" bestFit="1" customWidth="1"/>
    <col min="14339" max="14339" width="12.42578125" style="2" customWidth="1"/>
    <col min="14340" max="14340" width="10.5703125" style="2" customWidth="1"/>
    <col min="14341" max="14341" width="12.42578125" style="2" customWidth="1"/>
    <col min="14342" max="14342" width="10.5703125" style="2" bestFit="1" customWidth="1"/>
    <col min="14343" max="14343" width="13.5703125" style="2" customWidth="1"/>
    <col min="14344" max="14344" width="14.85546875" style="2" bestFit="1" customWidth="1"/>
    <col min="14345" max="14345" width="10" style="2" bestFit="1" customWidth="1"/>
    <col min="14346" max="14346" width="11.140625" style="2" customWidth="1"/>
    <col min="14347" max="14347" width="10.5703125" style="2" bestFit="1" customWidth="1"/>
    <col min="14348" max="14348" width="11.85546875" style="2" bestFit="1" customWidth="1"/>
    <col min="14349" max="14349" width="10" style="2" bestFit="1" customWidth="1"/>
    <col min="14350" max="14593" width="9.140625" style="2"/>
    <col min="14594" max="14594" width="15.42578125" style="2" bestFit="1" customWidth="1"/>
    <col min="14595" max="14595" width="12.42578125" style="2" customWidth="1"/>
    <col min="14596" max="14596" width="10.5703125" style="2" customWidth="1"/>
    <col min="14597" max="14597" width="12.42578125" style="2" customWidth="1"/>
    <col min="14598" max="14598" width="10.5703125" style="2" bestFit="1" customWidth="1"/>
    <col min="14599" max="14599" width="13.5703125" style="2" customWidth="1"/>
    <col min="14600" max="14600" width="14.85546875" style="2" bestFit="1" customWidth="1"/>
    <col min="14601" max="14601" width="10" style="2" bestFit="1" customWidth="1"/>
    <col min="14602" max="14602" width="11.140625" style="2" customWidth="1"/>
    <col min="14603" max="14603" width="10.5703125" style="2" bestFit="1" customWidth="1"/>
    <col min="14604" max="14604" width="11.85546875" style="2" bestFit="1" customWidth="1"/>
    <col min="14605" max="14605" width="10" style="2" bestFit="1" customWidth="1"/>
    <col min="14606" max="14849" width="9.140625" style="2"/>
    <col min="14850" max="14850" width="15.42578125" style="2" bestFit="1" customWidth="1"/>
    <col min="14851" max="14851" width="12.42578125" style="2" customWidth="1"/>
    <col min="14852" max="14852" width="10.5703125" style="2" customWidth="1"/>
    <col min="14853" max="14853" width="12.42578125" style="2" customWidth="1"/>
    <col min="14854" max="14854" width="10.5703125" style="2" bestFit="1" customWidth="1"/>
    <col min="14855" max="14855" width="13.5703125" style="2" customWidth="1"/>
    <col min="14856" max="14856" width="14.85546875" style="2" bestFit="1" customWidth="1"/>
    <col min="14857" max="14857" width="10" style="2" bestFit="1" customWidth="1"/>
    <col min="14858" max="14858" width="11.140625" style="2" customWidth="1"/>
    <col min="14859" max="14859" width="10.5703125" style="2" bestFit="1" customWidth="1"/>
    <col min="14860" max="14860" width="11.85546875" style="2" bestFit="1" customWidth="1"/>
    <col min="14861" max="14861" width="10" style="2" bestFit="1" customWidth="1"/>
    <col min="14862" max="15105" width="9.140625" style="2"/>
    <col min="15106" max="15106" width="15.42578125" style="2" bestFit="1" customWidth="1"/>
    <col min="15107" max="15107" width="12.42578125" style="2" customWidth="1"/>
    <col min="15108" max="15108" width="10.5703125" style="2" customWidth="1"/>
    <col min="15109" max="15109" width="12.42578125" style="2" customWidth="1"/>
    <col min="15110" max="15110" width="10.5703125" style="2" bestFit="1" customWidth="1"/>
    <col min="15111" max="15111" width="13.5703125" style="2" customWidth="1"/>
    <col min="15112" max="15112" width="14.85546875" style="2" bestFit="1" customWidth="1"/>
    <col min="15113" max="15113" width="10" style="2" bestFit="1" customWidth="1"/>
    <col min="15114" max="15114" width="11.140625" style="2" customWidth="1"/>
    <col min="15115" max="15115" width="10.5703125" style="2" bestFit="1" customWidth="1"/>
    <col min="15116" max="15116" width="11.85546875" style="2" bestFit="1" customWidth="1"/>
    <col min="15117" max="15117" width="10" style="2" bestFit="1" customWidth="1"/>
    <col min="15118" max="15361" width="9.140625" style="2"/>
    <col min="15362" max="15362" width="15.42578125" style="2" bestFit="1" customWidth="1"/>
    <col min="15363" max="15363" width="12.42578125" style="2" customWidth="1"/>
    <col min="15364" max="15364" width="10.5703125" style="2" customWidth="1"/>
    <col min="15365" max="15365" width="12.42578125" style="2" customWidth="1"/>
    <col min="15366" max="15366" width="10.5703125" style="2" bestFit="1" customWidth="1"/>
    <col min="15367" max="15367" width="13.5703125" style="2" customWidth="1"/>
    <col min="15368" max="15368" width="14.85546875" style="2" bestFit="1" customWidth="1"/>
    <col min="15369" max="15369" width="10" style="2" bestFit="1" customWidth="1"/>
    <col min="15370" max="15370" width="11.140625" style="2" customWidth="1"/>
    <col min="15371" max="15371" width="10.5703125" style="2" bestFit="1" customWidth="1"/>
    <col min="15372" max="15372" width="11.85546875" style="2" bestFit="1" customWidth="1"/>
    <col min="15373" max="15373" width="10" style="2" bestFit="1" customWidth="1"/>
    <col min="15374" max="15617" width="9.140625" style="2"/>
    <col min="15618" max="15618" width="15.42578125" style="2" bestFit="1" customWidth="1"/>
    <col min="15619" max="15619" width="12.42578125" style="2" customWidth="1"/>
    <col min="15620" max="15620" width="10.5703125" style="2" customWidth="1"/>
    <col min="15621" max="15621" width="12.42578125" style="2" customWidth="1"/>
    <col min="15622" max="15622" width="10.5703125" style="2" bestFit="1" customWidth="1"/>
    <col min="15623" max="15623" width="13.5703125" style="2" customWidth="1"/>
    <col min="15624" max="15624" width="14.85546875" style="2" bestFit="1" customWidth="1"/>
    <col min="15625" max="15625" width="10" style="2" bestFit="1" customWidth="1"/>
    <col min="15626" max="15626" width="11.140625" style="2" customWidth="1"/>
    <col min="15627" max="15627" width="10.5703125" style="2" bestFit="1" customWidth="1"/>
    <col min="15628" max="15628" width="11.85546875" style="2" bestFit="1" customWidth="1"/>
    <col min="15629" max="15629" width="10" style="2" bestFit="1" customWidth="1"/>
    <col min="15630" max="15873" width="9.140625" style="2"/>
    <col min="15874" max="15874" width="15.42578125" style="2" bestFit="1" customWidth="1"/>
    <col min="15875" max="15875" width="12.42578125" style="2" customWidth="1"/>
    <col min="15876" max="15876" width="10.5703125" style="2" customWidth="1"/>
    <col min="15877" max="15877" width="12.42578125" style="2" customWidth="1"/>
    <col min="15878" max="15878" width="10.5703125" style="2" bestFit="1" customWidth="1"/>
    <col min="15879" max="15879" width="13.5703125" style="2" customWidth="1"/>
    <col min="15880" max="15880" width="14.85546875" style="2" bestFit="1" customWidth="1"/>
    <col min="15881" max="15881" width="10" style="2" bestFit="1" customWidth="1"/>
    <col min="15882" max="15882" width="11.140625" style="2" customWidth="1"/>
    <col min="15883" max="15883" width="10.5703125" style="2" bestFit="1" customWidth="1"/>
    <col min="15884" max="15884" width="11.85546875" style="2" bestFit="1" customWidth="1"/>
    <col min="15885" max="15885" width="10" style="2" bestFit="1" customWidth="1"/>
    <col min="15886" max="16129" width="9.140625" style="2"/>
    <col min="16130" max="16130" width="15.42578125" style="2" bestFit="1" customWidth="1"/>
    <col min="16131" max="16131" width="12.42578125" style="2" customWidth="1"/>
    <col min="16132" max="16132" width="10.5703125" style="2" customWidth="1"/>
    <col min="16133" max="16133" width="12.42578125" style="2" customWidth="1"/>
    <col min="16134" max="16134" width="10.5703125" style="2" bestFit="1" customWidth="1"/>
    <col min="16135" max="16135" width="13.5703125" style="2" customWidth="1"/>
    <col min="16136" max="16136" width="14.85546875" style="2" bestFit="1" customWidth="1"/>
    <col min="16137" max="16137" width="10" style="2" bestFit="1" customWidth="1"/>
    <col min="16138" max="16138" width="11.140625" style="2" customWidth="1"/>
    <col min="16139" max="16139" width="10.5703125" style="2" bestFit="1" customWidth="1"/>
    <col min="16140" max="16140" width="11.85546875" style="2" bestFit="1" customWidth="1"/>
    <col min="16141" max="16141" width="10" style="2" bestFit="1" customWidth="1"/>
    <col min="16142" max="16384" width="9.140625" style="2"/>
  </cols>
  <sheetData>
    <row r="2" spans="1:27" ht="18">
      <c r="A2" s="989" t="s">
        <v>1728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</row>
    <row r="3" spans="1:27" ht="30" customHeight="1" thickBot="1">
      <c r="A3" s="1000" t="s">
        <v>1753</v>
      </c>
      <c r="B3" s="1000"/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</row>
    <row r="4" spans="1:27" ht="33" customHeight="1">
      <c r="A4" s="990" t="s">
        <v>1729</v>
      </c>
      <c r="B4" s="992" t="s">
        <v>1730</v>
      </c>
      <c r="C4" s="994" t="s">
        <v>451</v>
      </c>
      <c r="D4" s="996" t="s">
        <v>1731</v>
      </c>
      <c r="E4" s="997"/>
      <c r="F4" s="997"/>
      <c r="G4" s="997"/>
      <c r="H4" s="998"/>
      <c r="I4" s="999" t="s">
        <v>1732</v>
      </c>
      <c r="J4" s="992"/>
      <c r="K4" s="992"/>
      <c r="L4" s="992"/>
      <c r="M4" s="994"/>
    </row>
    <row r="5" spans="1:27" ht="40.5" customHeight="1">
      <c r="A5" s="991"/>
      <c r="B5" s="993"/>
      <c r="C5" s="995"/>
      <c r="D5" s="190" t="s">
        <v>1733</v>
      </c>
      <c r="E5" s="191" t="s">
        <v>735</v>
      </c>
      <c r="F5" s="191" t="s">
        <v>1734</v>
      </c>
      <c r="G5" s="191" t="s">
        <v>1735</v>
      </c>
      <c r="H5" s="192" t="s">
        <v>1584</v>
      </c>
      <c r="I5" s="193" t="s">
        <v>1736</v>
      </c>
      <c r="J5" s="194" t="s">
        <v>1737</v>
      </c>
      <c r="K5" s="194" t="s">
        <v>1740</v>
      </c>
      <c r="L5" s="194" t="s">
        <v>1738</v>
      </c>
      <c r="M5" s="192" t="s">
        <v>1584</v>
      </c>
    </row>
    <row r="6" spans="1:27" ht="22.5" customHeight="1">
      <c r="A6" s="985" t="s">
        <v>140</v>
      </c>
      <c r="B6" s="189" t="s">
        <v>1582</v>
      </c>
      <c r="C6" s="185">
        <f>SUM(H6,M6)</f>
        <v>132</v>
      </c>
      <c r="D6" s="303">
        <f>SUM(OK_ÖN_ÖĞ_SAY!D5:D15,OK_ÖN_ÖĞ_SAY!D17:D17,OK_ÖN_ÖĞ_SAY!D19:D21)</f>
        <v>15</v>
      </c>
      <c r="E6" s="304">
        <f>SUM(İLKOKUL!D47)</f>
        <v>42</v>
      </c>
      <c r="F6" s="304">
        <f>SUM(ORTAOKUL!D4:D16,ORTAOKUL!D18:D25,ORTAOKUL!D27:D28,ORTAOKUL!D30,ORTAOKUL!D33:D40)</f>
        <v>32</v>
      </c>
      <c r="G6" s="304">
        <f>SUM(ORTAOKUL!D17,ORTAOKUL!D26,ORTAOKUL!D29,ORTAOKUL!D31:D32)</f>
        <v>5</v>
      </c>
      <c r="H6" s="284">
        <f>SUM(D6:G6)</f>
        <v>94</v>
      </c>
      <c r="I6" s="303">
        <f>SUM(LİSE!D5:D17,LİSE!D42:D51)</f>
        <v>23</v>
      </c>
      <c r="J6" s="304">
        <f>SUM(LİSE!D23:D30,LİSE!D52:D54)</f>
        <v>11</v>
      </c>
      <c r="K6" s="304"/>
      <c r="L6" s="304">
        <f>SUM(LİSE!D19:D22)</f>
        <v>4</v>
      </c>
      <c r="M6" s="284">
        <f>SUM(I6:L6)</f>
        <v>38</v>
      </c>
    </row>
    <row r="7" spans="1:27" ht="22.5" customHeight="1">
      <c r="A7" s="985"/>
      <c r="B7" s="189" t="s">
        <v>1739</v>
      </c>
      <c r="C7" s="185">
        <f t="shared" ref="C7:C22" si="0">SUM(H7,M7)</f>
        <v>135</v>
      </c>
      <c r="D7" s="303">
        <f>SUM(OK_ÖN_ÖĞ_SAY!D16)</f>
        <v>1</v>
      </c>
      <c r="E7" s="304">
        <f>SUM(İLKOKUL!D130)</f>
        <v>82</v>
      </c>
      <c r="F7" s="304">
        <f>SUM(ORTAOKUL!D42:D70,ORTAOKUL!D72:D79,ORTAOKUL!D81:D84)</f>
        <v>41</v>
      </c>
      <c r="G7" s="304">
        <f>SUM(ORTAOKUL!D71,ORTAOKUL!D80)</f>
        <v>2</v>
      </c>
      <c r="H7" s="284">
        <f t="shared" ref="H7:H22" si="1">SUM(D7:G7)</f>
        <v>126</v>
      </c>
      <c r="I7" s="303">
        <f>SUM(LİSE!D18)</f>
        <v>1</v>
      </c>
      <c r="J7" s="304"/>
      <c r="K7" s="304">
        <f>SUM(LİSE!D32:D39)</f>
        <v>8</v>
      </c>
      <c r="L7" s="304"/>
      <c r="M7" s="284">
        <f t="shared" ref="M7:M18" si="2">SUM(I7:L7)</f>
        <v>9</v>
      </c>
    </row>
    <row r="8" spans="1:27" ht="22.5" customHeight="1">
      <c r="A8" s="988" t="s">
        <v>15</v>
      </c>
      <c r="B8" s="186" t="s">
        <v>1582</v>
      </c>
      <c r="C8" s="185">
        <f t="shared" si="0"/>
        <v>6</v>
      </c>
      <c r="D8" s="305">
        <f>SUM(OK_ÖN_ÖĞ_SAY!D24)</f>
        <v>1</v>
      </c>
      <c r="E8" s="306">
        <f>SUM(İLKOKUL!D133)</f>
        <v>1</v>
      </c>
      <c r="F8" s="306">
        <f>SUM(ORTAOKUL!D88)</f>
        <v>1</v>
      </c>
      <c r="G8" s="306">
        <f>SUM(ORTAOKUL!D87)</f>
        <v>1</v>
      </c>
      <c r="H8" s="284">
        <f t="shared" si="1"/>
        <v>4</v>
      </c>
      <c r="I8" s="305"/>
      <c r="J8" s="306"/>
      <c r="K8" s="306">
        <f>SUM(LİSE!D62)</f>
        <v>1</v>
      </c>
      <c r="L8" s="306">
        <f>SUM(LİSE!D61)</f>
        <v>1</v>
      </c>
      <c r="M8" s="284">
        <f t="shared" si="2"/>
        <v>2</v>
      </c>
    </row>
    <row r="9" spans="1:27" ht="22.5" customHeight="1">
      <c r="A9" s="988"/>
      <c r="B9" s="186" t="s">
        <v>1739</v>
      </c>
      <c r="C9" s="185">
        <f t="shared" si="0"/>
        <v>7</v>
      </c>
      <c r="D9" s="305"/>
      <c r="E9" s="306">
        <f>SUM(İLKOKUL!D138)</f>
        <v>4</v>
      </c>
      <c r="F9" s="306">
        <f>SUM(ORTAOKUL!D90:D92)</f>
        <v>3</v>
      </c>
      <c r="G9" s="306"/>
      <c r="H9" s="284">
        <f t="shared" si="1"/>
        <v>7</v>
      </c>
      <c r="I9" s="305"/>
      <c r="J9" s="306"/>
      <c r="K9" s="306"/>
      <c r="L9" s="306"/>
      <c r="M9" s="284"/>
    </row>
    <row r="10" spans="1:27" ht="22.5" customHeight="1">
      <c r="A10" s="985" t="s">
        <v>28</v>
      </c>
      <c r="B10" s="189" t="s">
        <v>1582</v>
      </c>
      <c r="C10" s="185">
        <f t="shared" si="0"/>
        <v>38</v>
      </c>
      <c r="D10" s="303">
        <f>SUM(OK_ÖN_ÖĞ_SAY!D26)</f>
        <v>1</v>
      </c>
      <c r="E10" s="304">
        <f>SUM(İLKOKUL!D164)</f>
        <v>24</v>
      </c>
      <c r="F10" s="304">
        <f>SUM(ORTAOKUL!D95:D97,ORTAOKUL!D99:D105)</f>
        <v>10</v>
      </c>
      <c r="G10" s="304">
        <f>SUM(ORTAOKUL!D98)</f>
        <v>1</v>
      </c>
      <c r="H10" s="284">
        <f t="shared" si="1"/>
        <v>36</v>
      </c>
      <c r="I10" s="303">
        <f>SUM(LİSE!D64)</f>
        <v>1</v>
      </c>
      <c r="J10" s="304"/>
      <c r="K10" s="304"/>
      <c r="L10" s="304">
        <f>SUM(LİSE!D65)</f>
        <v>1</v>
      </c>
      <c r="M10" s="284">
        <f t="shared" si="2"/>
        <v>2</v>
      </c>
    </row>
    <row r="11" spans="1:27" ht="22.5" customHeight="1">
      <c r="A11" s="985"/>
      <c r="B11" s="189" t="s">
        <v>1739</v>
      </c>
      <c r="C11" s="185">
        <f t="shared" si="0"/>
        <v>18</v>
      </c>
      <c r="D11" s="303"/>
      <c r="E11" s="304">
        <f>SUM(İLKOKUL!D176)</f>
        <v>11</v>
      </c>
      <c r="F11" s="304">
        <f>SUM(ORTAOKUL!D107:D112)</f>
        <v>6</v>
      </c>
      <c r="G11" s="304"/>
      <c r="H11" s="284">
        <f t="shared" si="1"/>
        <v>17</v>
      </c>
      <c r="I11" s="303"/>
      <c r="J11" s="304"/>
      <c r="K11" s="304">
        <f>SUM(LİSE!D66)</f>
        <v>1</v>
      </c>
      <c r="L11" s="304"/>
      <c r="M11" s="284">
        <f t="shared" si="2"/>
        <v>1</v>
      </c>
    </row>
    <row r="12" spans="1:27" ht="22.5" customHeight="1">
      <c r="A12" s="988" t="s">
        <v>84</v>
      </c>
      <c r="B12" s="186" t="s">
        <v>1582</v>
      </c>
      <c r="C12" s="185">
        <f t="shared" si="0"/>
        <v>9</v>
      </c>
      <c r="D12" s="305">
        <f>SUM(OK_ÖN_ÖĞ_SAY!D28)</f>
        <v>1</v>
      </c>
      <c r="E12" s="306">
        <f>SUM(İLKOKUL!D182)</f>
        <v>4</v>
      </c>
      <c r="F12" s="306">
        <f>SUM(ORTAOKUL!D116)</f>
        <v>1</v>
      </c>
      <c r="G12" s="306">
        <f>SUM(ORTAOKUL!D115)</f>
        <v>1</v>
      </c>
      <c r="H12" s="284">
        <f t="shared" si="1"/>
        <v>7</v>
      </c>
      <c r="I12" s="305">
        <f>SUM(LİSE!D68)</f>
        <v>1</v>
      </c>
      <c r="J12" s="306"/>
      <c r="K12" s="306"/>
      <c r="L12" s="306">
        <f>SUM(LİSE!D69)</f>
        <v>1</v>
      </c>
      <c r="M12" s="284">
        <f t="shared" si="2"/>
        <v>2</v>
      </c>
    </row>
    <row r="13" spans="1:27" ht="22.5" customHeight="1">
      <c r="A13" s="988"/>
      <c r="B13" s="186" t="s">
        <v>1739</v>
      </c>
      <c r="C13" s="185">
        <f t="shared" si="0"/>
        <v>25</v>
      </c>
      <c r="D13" s="305"/>
      <c r="E13" s="306">
        <f>SUM(İLKOKUL!D197)</f>
        <v>14</v>
      </c>
      <c r="F13" s="306">
        <f>SUM(ORTAOKUL!D118:D120,ORTAOKUL!D122:D125)</f>
        <v>7</v>
      </c>
      <c r="G13" s="306">
        <f>SUM(ORTAOKUL!D121)</f>
        <v>1</v>
      </c>
      <c r="H13" s="284">
        <f t="shared" si="1"/>
        <v>22</v>
      </c>
      <c r="I13" s="305"/>
      <c r="J13" s="306"/>
      <c r="K13" s="306">
        <f>SUM(LİSE!D70:D72)</f>
        <v>3</v>
      </c>
      <c r="L13" s="306"/>
      <c r="M13" s="284">
        <f t="shared" si="2"/>
        <v>3</v>
      </c>
    </row>
    <row r="14" spans="1:27" ht="22.5" customHeight="1">
      <c r="A14" s="985" t="s">
        <v>117</v>
      </c>
      <c r="B14" s="189" t="s">
        <v>1582</v>
      </c>
      <c r="C14" s="185">
        <f t="shared" si="0"/>
        <v>8</v>
      </c>
      <c r="D14" s="303">
        <f>SUM(OK_ÖN_ÖĞ_SAY!D30)</f>
        <v>1</v>
      </c>
      <c r="E14" s="304">
        <f>SUM(İLKOKUL!D202)</f>
        <v>3</v>
      </c>
      <c r="F14" s="304">
        <f>SUM(ORTAOKUL!D128,ORTAOKUL!D130)</f>
        <v>2</v>
      </c>
      <c r="G14" s="304">
        <f>SUM(ORTAOKUL!D129)</f>
        <v>1</v>
      </c>
      <c r="H14" s="284">
        <f t="shared" si="1"/>
        <v>7</v>
      </c>
      <c r="I14" s="303"/>
      <c r="J14" s="304"/>
      <c r="K14" s="304">
        <f>SUM(LİSE!D75)</f>
        <v>1</v>
      </c>
      <c r="L14" s="304"/>
      <c r="M14" s="284">
        <f t="shared" si="2"/>
        <v>1</v>
      </c>
    </row>
    <row r="15" spans="1:27" ht="22.5" customHeight="1">
      <c r="A15" s="985"/>
      <c r="B15" s="189" t="s">
        <v>1739</v>
      </c>
      <c r="C15" s="185">
        <f t="shared" si="0"/>
        <v>17</v>
      </c>
      <c r="D15" s="303"/>
      <c r="E15" s="304">
        <f>SUM(İLKOKUL!D213)</f>
        <v>10</v>
      </c>
      <c r="F15" s="304">
        <f>SUM(ORTAOKUL!D132:D137)</f>
        <v>6</v>
      </c>
      <c r="G15" s="304"/>
      <c r="H15" s="284">
        <f t="shared" si="1"/>
        <v>16</v>
      </c>
      <c r="I15" s="303"/>
      <c r="J15" s="304"/>
      <c r="K15" s="304">
        <f>SUM(LİSE!D76)</f>
        <v>1</v>
      </c>
      <c r="L15" s="304"/>
      <c r="M15" s="284">
        <f t="shared" si="2"/>
        <v>1</v>
      </c>
    </row>
    <row r="16" spans="1:27" ht="22.5" customHeight="1">
      <c r="A16" s="988" t="s">
        <v>390</v>
      </c>
      <c r="B16" s="186" t="s">
        <v>1582</v>
      </c>
      <c r="C16" s="185">
        <f t="shared" si="0"/>
        <v>21</v>
      </c>
      <c r="D16" s="305">
        <f>SUM(OK_ÖN_ÖĞ_SAY!D32)</f>
        <v>1</v>
      </c>
      <c r="E16" s="306">
        <f>SUM(İLKOKUL!D221)</f>
        <v>6</v>
      </c>
      <c r="F16" s="306">
        <f>SUM(ORTAOKUL!D140:D145)</f>
        <v>6</v>
      </c>
      <c r="G16" s="306">
        <f>SUM(ORTAOKUL!D146)</f>
        <v>1</v>
      </c>
      <c r="H16" s="284">
        <f t="shared" si="1"/>
        <v>14</v>
      </c>
      <c r="I16" s="305">
        <f>SUM(LİSE!D78:D80,LİSE!D84)</f>
        <v>4</v>
      </c>
      <c r="J16" s="306">
        <f>SUM(LİSE!D82:D83)</f>
        <v>2</v>
      </c>
      <c r="K16" s="306"/>
      <c r="L16" s="306">
        <f>SUM(LİSE!D81)</f>
        <v>1</v>
      </c>
      <c r="M16" s="284">
        <f t="shared" si="2"/>
        <v>7</v>
      </c>
    </row>
    <row r="17" spans="1:13" ht="22.5" customHeight="1">
      <c r="A17" s="988"/>
      <c r="B17" s="186" t="s">
        <v>1739</v>
      </c>
      <c r="C17" s="185">
        <f t="shared" si="0"/>
        <v>31</v>
      </c>
      <c r="D17" s="305"/>
      <c r="E17" s="306">
        <f>SUM(İLKOKUL!D244)</f>
        <v>22</v>
      </c>
      <c r="F17" s="306">
        <f>SUM(ORTAOKUL!D148:D154)</f>
        <v>7</v>
      </c>
      <c r="G17" s="306"/>
      <c r="H17" s="284">
        <f t="shared" si="1"/>
        <v>29</v>
      </c>
      <c r="I17" s="305"/>
      <c r="J17" s="306"/>
      <c r="K17" s="306">
        <f>SUM(LİSE!D85:D86)</f>
        <v>2</v>
      </c>
      <c r="L17" s="306"/>
      <c r="M17" s="284">
        <f t="shared" si="2"/>
        <v>2</v>
      </c>
    </row>
    <row r="18" spans="1:13" ht="22.5" customHeight="1">
      <c r="A18" s="985" t="s">
        <v>442</v>
      </c>
      <c r="B18" s="189" t="s">
        <v>1582</v>
      </c>
      <c r="C18" s="185">
        <f t="shared" si="0"/>
        <v>5</v>
      </c>
      <c r="D18" s="303">
        <f>SUM(OK_ÖN_ÖĞ_SAY!D32)</f>
        <v>1</v>
      </c>
      <c r="E18" s="304">
        <f>SUM(İLKOKUL!D247)</f>
        <v>1</v>
      </c>
      <c r="F18" s="304">
        <f>SUM(ORTAOKUL!D157)</f>
        <v>1</v>
      </c>
      <c r="G18" s="304">
        <f>SUM(ORTAOKUL!D158)</f>
        <v>1</v>
      </c>
      <c r="H18" s="284">
        <f t="shared" si="1"/>
        <v>4</v>
      </c>
      <c r="I18" s="303"/>
      <c r="J18" s="304"/>
      <c r="K18" s="304">
        <f>SUM(LİSE!D91)</f>
        <v>1</v>
      </c>
      <c r="L18" s="304"/>
      <c r="M18" s="284">
        <f t="shared" si="2"/>
        <v>1</v>
      </c>
    </row>
    <row r="19" spans="1:13" ht="22.5" customHeight="1">
      <c r="A19" s="985"/>
      <c r="B19" s="189" t="s">
        <v>1739</v>
      </c>
      <c r="C19" s="185"/>
      <c r="D19" s="303"/>
      <c r="E19" s="304"/>
      <c r="F19" s="304"/>
      <c r="G19" s="304"/>
      <c r="H19" s="284"/>
      <c r="I19" s="303"/>
      <c r="J19" s="304"/>
      <c r="K19" s="304"/>
      <c r="L19" s="304"/>
      <c r="M19" s="284"/>
    </row>
    <row r="20" spans="1:13" ht="22.5" customHeight="1">
      <c r="A20" s="986" t="s">
        <v>1584</v>
      </c>
      <c r="B20" s="187" t="s">
        <v>1582</v>
      </c>
      <c r="C20" s="185">
        <f t="shared" si="0"/>
        <v>219</v>
      </c>
      <c r="D20" s="185">
        <f>SUM(D6,D8,D10,D12,D14,D16,D18)</f>
        <v>21</v>
      </c>
      <c r="E20" s="185">
        <f>SUM(E6,E8,E10,E12,E14,E16,E18)</f>
        <v>81</v>
      </c>
      <c r="F20" s="185">
        <f>SUM(F6,F8,F10,F12,F14,F16,F18)</f>
        <v>53</v>
      </c>
      <c r="G20" s="185">
        <f>SUM(G6,G8,G10,G12,G14,G16,G18)</f>
        <v>11</v>
      </c>
      <c r="H20" s="284">
        <f t="shared" si="1"/>
        <v>166</v>
      </c>
      <c r="I20" s="185">
        <f>SUM(I6,I8,I10,I12,I14,I16,I18)</f>
        <v>29</v>
      </c>
      <c r="J20" s="185">
        <f>SUM(J6,J8,J10,J12,J14,J16,J18)</f>
        <v>13</v>
      </c>
      <c r="K20" s="185">
        <f>SUM(K6,K8,K10,K12,K14,K16,K18)</f>
        <v>3</v>
      </c>
      <c r="L20" s="185">
        <f>SUM(L6,L8,L10,L12,L14,L16,L18)</f>
        <v>8</v>
      </c>
      <c r="M20" s="185">
        <f>SUM(M6,M8,M10,M12,M14,M16,M18)</f>
        <v>53</v>
      </c>
    </row>
    <row r="21" spans="1:13" ht="22.5" customHeight="1">
      <c r="A21" s="986"/>
      <c r="B21" s="187" t="s">
        <v>1739</v>
      </c>
      <c r="C21" s="185">
        <f t="shared" si="0"/>
        <v>233</v>
      </c>
      <c r="D21" s="185">
        <f>SUM(D7)</f>
        <v>1</v>
      </c>
      <c r="E21" s="185">
        <f>SUM(E7,E9,E11,E13,E15,E17,E19)</f>
        <v>143</v>
      </c>
      <c r="F21" s="185">
        <f>SUM(F7,F9,F11,F13,F15,F17,F19)</f>
        <v>70</v>
      </c>
      <c r="G21" s="185">
        <f>SUM(G7,G9,G11,G13,G15,G17,G19)</f>
        <v>3</v>
      </c>
      <c r="H21" s="284">
        <f t="shared" si="1"/>
        <v>217</v>
      </c>
      <c r="I21" s="185">
        <f>SUM(I7,I9,I11,I13,I15,I17,I19)</f>
        <v>1</v>
      </c>
      <c r="J21" s="185">
        <f>SUM(J7,J9,J11,J13,J15,J17,J19)</f>
        <v>0</v>
      </c>
      <c r="K21" s="185">
        <f>SUM(K7,K9,K11,K13,K15,K17,K19)</f>
        <v>15</v>
      </c>
      <c r="L21" s="185"/>
      <c r="M21" s="185">
        <f>SUM(M7,M9,M11,M13,M15,M17,M19)</f>
        <v>16</v>
      </c>
    </row>
    <row r="22" spans="1:13" ht="22.5" customHeight="1" thickBot="1">
      <c r="A22" s="987"/>
      <c r="B22" s="188" t="s">
        <v>1584</v>
      </c>
      <c r="C22" s="185">
        <f t="shared" si="0"/>
        <v>452</v>
      </c>
      <c r="D22" s="185">
        <f t="shared" ref="D22:I22" si="3">SUM(D20:D21)</f>
        <v>22</v>
      </c>
      <c r="E22" s="185">
        <f>SUM(E20:E21)</f>
        <v>224</v>
      </c>
      <c r="F22" s="185">
        <f t="shared" si="3"/>
        <v>123</v>
      </c>
      <c r="G22" s="185">
        <f t="shared" si="3"/>
        <v>14</v>
      </c>
      <c r="H22" s="284">
        <f t="shared" si="1"/>
        <v>383</v>
      </c>
      <c r="I22" s="185">
        <f t="shared" si="3"/>
        <v>30</v>
      </c>
      <c r="J22" s="185">
        <f>SUM(J20:J21)</f>
        <v>13</v>
      </c>
      <c r="K22" s="185">
        <f>SUM(K20:K21)</f>
        <v>18</v>
      </c>
      <c r="L22" s="185">
        <f>SUM(L20:L21)</f>
        <v>8</v>
      </c>
      <c r="M22" s="185">
        <f>SUM(M20:M21)</f>
        <v>69</v>
      </c>
    </row>
  </sheetData>
  <sheetProtection password="E71B" sheet="1" objects="1" scenarios="1"/>
  <mergeCells count="15">
    <mergeCell ref="A2:M2"/>
    <mergeCell ref="A4:A5"/>
    <mergeCell ref="B4:B5"/>
    <mergeCell ref="C4:C5"/>
    <mergeCell ref="D4:H4"/>
    <mergeCell ref="I4:M4"/>
    <mergeCell ref="A3:M3"/>
    <mergeCell ref="A18:A19"/>
    <mergeCell ref="A20:A22"/>
    <mergeCell ref="A6:A7"/>
    <mergeCell ref="A8:A9"/>
    <mergeCell ref="A10:A11"/>
    <mergeCell ref="A12:A13"/>
    <mergeCell ref="A14:A15"/>
    <mergeCell ref="A16:A17"/>
  </mergeCells>
  <pageMargins left="0.51181102362204722" right="0.39370078740157483" top="0.51181102362204722" bottom="0.74803149606299213" header="0.31496062992125984" footer="0.31496062992125984"/>
  <pageSetup paperSize="9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:AA2"/>
    </sheetView>
  </sheetViews>
  <sheetFormatPr defaultRowHeight="15.75"/>
  <cols>
    <col min="1" max="1" width="17.7109375" style="86" customWidth="1"/>
    <col min="2" max="2" width="36.7109375" style="86" customWidth="1"/>
    <col min="3" max="3" width="8.85546875" style="243" customWidth="1"/>
    <col min="4" max="4" width="8.28515625" style="86" customWidth="1"/>
    <col min="5" max="5" width="8.42578125" style="86" customWidth="1"/>
    <col min="6" max="6" width="8" style="86" customWidth="1"/>
    <col min="7" max="7" width="7.85546875" style="86" customWidth="1"/>
    <col min="8" max="9" width="7.5703125" style="86" customWidth="1"/>
    <col min="10" max="10" width="6.7109375" style="86" customWidth="1"/>
    <col min="11" max="11" width="5.85546875" style="86" customWidth="1"/>
    <col min="12" max="12" width="5.5703125" style="86" customWidth="1"/>
    <col min="13" max="16" width="6.7109375" style="86" customWidth="1"/>
    <col min="17" max="17" width="6.28515625" style="86" customWidth="1"/>
    <col min="18" max="18" width="6.5703125" style="86" customWidth="1"/>
    <col min="19" max="19" width="6.42578125" style="86" customWidth="1"/>
    <col min="20" max="20" width="5.85546875" style="86" customWidth="1"/>
    <col min="21" max="21" width="6.7109375" style="86" customWidth="1"/>
    <col min="22" max="22" width="7.85546875" style="86" customWidth="1"/>
    <col min="23" max="24" width="6.7109375" style="86" customWidth="1"/>
    <col min="25" max="27" width="5.7109375" style="86" customWidth="1"/>
    <col min="28" max="256" width="9.140625" style="86"/>
    <col min="257" max="257" width="24.7109375" style="86" customWidth="1"/>
    <col min="258" max="258" width="24.5703125" style="86" customWidth="1"/>
    <col min="259" max="259" width="8.85546875" style="86" customWidth="1"/>
    <col min="260" max="260" width="8.28515625" style="86" customWidth="1"/>
    <col min="261" max="261" width="8.42578125" style="86" customWidth="1"/>
    <col min="262" max="262" width="8" style="86" customWidth="1"/>
    <col min="263" max="263" width="7.85546875" style="86" customWidth="1"/>
    <col min="264" max="265" width="7.5703125" style="86" customWidth="1"/>
    <col min="266" max="266" width="6.7109375" style="86" customWidth="1"/>
    <col min="267" max="267" width="5.85546875" style="86" customWidth="1"/>
    <col min="268" max="268" width="5.5703125" style="86" customWidth="1"/>
    <col min="269" max="272" width="6.7109375" style="86" customWidth="1"/>
    <col min="273" max="273" width="6.28515625" style="86" customWidth="1"/>
    <col min="274" max="274" width="6.5703125" style="86" customWidth="1"/>
    <col min="275" max="275" width="6.42578125" style="86" customWidth="1"/>
    <col min="276" max="276" width="5.85546875" style="86" customWidth="1"/>
    <col min="277" max="280" width="6.7109375" style="86" customWidth="1"/>
    <col min="281" max="283" width="5.7109375" style="86" customWidth="1"/>
    <col min="284" max="512" width="9.140625" style="86"/>
    <col min="513" max="513" width="24.7109375" style="86" customWidth="1"/>
    <col min="514" max="514" width="24.5703125" style="86" customWidth="1"/>
    <col min="515" max="515" width="8.85546875" style="86" customWidth="1"/>
    <col min="516" max="516" width="8.28515625" style="86" customWidth="1"/>
    <col min="517" max="517" width="8.42578125" style="86" customWidth="1"/>
    <col min="518" max="518" width="8" style="86" customWidth="1"/>
    <col min="519" max="519" width="7.85546875" style="86" customWidth="1"/>
    <col min="520" max="521" width="7.5703125" style="86" customWidth="1"/>
    <col min="522" max="522" width="6.7109375" style="86" customWidth="1"/>
    <col min="523" max="523" width="5.85546875" style="86" customWidth="1"/>
    <col min="524" max="524" width="5.5703125" style="86" customWidth="1"/>
    <col min="525" max="528" width="6.7109375" style="86" customWidth="1"/>
    <col min="529" max="529" width="6.28515625" style="86" customWidth="1"/>
    <col min="530" max="530" width="6.5703125" style="86" customWidth="1"/>
    <col min="531" max="531" width="6.42578125" style="86" customWidth="1"/>
    <col min="532" max="532" width="5.85546875" style="86" customWidth="1"/>
    <col min="533" max="536" width="6.7109375" style="86" customWidth="1"/>
    <col min="537" max="539" width="5.7109375" style="86" customWidth="1"/>
    <col min="540" max="768" width="9.140625" style="86"/>
    <col min="769" max="769" width="24.7109375" style="86" customWidth="1"/>
    <col min="770" max="770" width="24.5703125" style="86" customWidth="1"/>
    <col min="771" max="771" width="8.85546875" style="86" customWidth="1"/>
    <col min="772" max="772" width="8.28515625" style="86" customWidth="1"/>
    <col min="773" max="773" width="8.42578125" style="86" customWidth="1"/>
    <col min="774" max="774" width="8" style="86" customWidth="1"/>
    <col min="775" max="775" width="7.85546875" style="86" customWidth="1"/>
    <col min="776" max="777" width="7.5703125" style="86" customWidth="1"/>
    <col min="778" max="778" width="6.7109375" style="86" customWidth="1"/>
    <col min="779" max="779" width="5.85546875" style="86" customWidth="1"/>
    <col min="780" max="780" width="5.5703125" style="86" customWidth="1"/>
    <col min="781" max="784" width="6.7109375" style="86" customWidth="1"/>
    <col min="785" max="785" width="6.28515625" style="86" customWidth="1"/>
    <col min="786" max="786" width="6.5703125" style="86" customWidth="1"/>
    <col min="787" max="787" width="6.42578125" style="86" customWidth="1"/>
    <col min="788" max="788" width="5.85546875" style="86" customWidth="1"/>
    <col min="789" max="792" width="6.7109375" style="86" customWidth="1"/>
    <col min="793" max="795" width="5.7109375" style="86" customWidth="1"/>
    <col min="796" max="1024" width="9.140625" style="86"/>
    <col min="1025" max="1025" width="24.7109375" style="86" customWidth="1"/>
    <col min="1026" max="1026" width="24.5703125" style="86" customWidth="1"/>
    <col min="1027" max="1027" width="8.85546875" style="86" customWidth="1"/>
    <col min="1028" max="1028" width="8.28515625" style="86" customWidth="1"/>
    <col min="1029" max="1029" width="8.42578125" style="86" customWidth="1"/>
    <col min="1030" max="1030" width="8" style="86" customWidth="1"/>
    <col min="1031" max="1031" width="7.85546875" style="86" customWidth="1"/>
    <col min="1032" max="1033" width="7.5703125" style="86" customWidth="1"/>
    <col min="1034" max="1034" width="6.7109375" style="86" customWidth="1"/>
    <col min="1035" max="1035" width="5.85546875" style="86" customWidth="1"/>
    <col min="1036" max="1036" width="5.5703125" style="86" customWidth="1"/>
    <col min="1037" max="1040" width="6.7109375" style="86" customWidth="1"/>
    <col min="1041" max="1041" width="6.28515625" style="86" customWidth="1"/>
    <col min="1042" max="1042" width="6.5703125" style="86" customWidth="1"/>
    <col min="1043" max="1043" width="6.42578125" style="86" customWidth="1"/>
    <col min="1044" max="1044" width="5.85546875" style="86" customWidth="1"/>
    <col min="1045" max="1048" width="6.7109375" style="86" customWidth="1"/>
    <col min="1049" max="1051" width="5.7109375" style="86" customWidth="1"/>
    <col min="1052" max="1280" width="9.140625" style="86"/>
    <col min="1281" max="1281" width="24.7109375" style="86" customWidth="1"/>
    <col min="1282" max="1282" width="24.5703125" style="86" customWidth="1"/>
    <col min="1283" max="1283" width="8.85546875" style="86" customWidth="1"/>
    <col min="1284" max="1284" width="8.28515625" style="86" customWidth="1"/>
    <col min="1285" max="1285" width="8.42578125" style="86" customWidth="1"/>
    <col min="1286" max="1286" width="8" style="86" customWidth="1"/>
    <col min="1287" max="1287" width="7.85546875" style="86" customWidth="1"/>
    <col min="1288" max="1289" width="7.5703125" style="86" customWidth="1"/>
    <col min="1290" max="1290" width="6.7109375" style="86" customWidth="1"/>
    <col min="1291" max="1291" width="5.85546875" style="86" customWidth="1"/>
    <col min="1292" max="1292" width="5.5703125" style="86" customWidth="1"/>
    <col min="1293" max="1296" width="6.7109375" style="86" customWidth="1"/>
    <col min="1297" max="1297" width="6.28515625" style="86" customWidth="1"/>
    <col min="1298" max="1298" width="6.5703125" style="86" customWidth="1"/>
    <col min="1299" max="1299" width="6.42578125" style="86" customWidth="1"/>
    <col min="1300" max="1300" width="5.85546875" style="86" customWidth="1"/>
    <col min="1301" max="1304" width="6.7109375" style="86" customWidth="1"/>
    <col min="1305" max="1307" width="5.7109375" style="86" customWidth="1"/>
    <col min="1308" max="1536" width="9.140625" style="86"/>
    <col min="1537" max="1537" width="24.7109375" style="86" customWidth="1"/>
    <col min="1538" max="1538" width="24.5703125" style="86" customWidth="1"/>
    <col min="1539" max="1539" width="8.85546875" style="86" customWidth="1"/>
    <col min="1540" max="1540" width="8.28515625" style="86" customWidth="1"/>
    <col min="1541" max="1541" width="8.42578125" style="86" customWidth="1"/>
    <col min="1542" max="1542" width="8" style="86" customWidth="1"/>
    <col min="1543" max="1543" width="7.85546875" style="86" customWidth="1"/>
    <col min="1544" max="1545" width="7.5703125" style="86" customWidth="1"/>
    <col min="1546" max="1546" width="6.7109375" style="86" customWidth="1"/>
    <col min="1547" max="1547" width="5.85546875" style="86" customWidth="1"/>
    <col min="1548" max="1548" width="5.5703125" style="86" customWidth="1"/>
    <col min="1549" max="1552" width="6.7109375" style="86" customWidth="1"/>
    <col min="1553" max="1553" width="6.28515625" style="86" customWidth="1"/>
    <col min="1554" max="1554" width="6.5703125" style="86" customWidth="1"/>
    <col min="1555" max="1555" width="6.42578125" style="86" customWidth="1"/>
    <col min="1556" max="1556" width="5.85546875" style="86" customWidth="1"/>
    <col min="1557" max="1560" width="6.7109375" style="86" customWidth="1"/>
    <col min="1561" max="1563" width="5.7109375" style="86" customWidth="1"/>
    <col min="1564" max="1792" width="9.140625" style="86"/>
    <col min="1793" max="1793" width="24.7109375" style="86" customWidth="1"/>
    <col min="1794" max="1794" width="24.5703125" style="86" customWidth="1"/>
    <col min="1795" max="1795" width="8.85546875" style="86" customWidth="1"/>
    <col min="1796" max="1796" width="8.28515625" style="86" customWidth="1"/>
    <col min="1797" max="1797" width="8.42578125" style="86" customWidth="1"/>
    <col min="1798" max="1798" width="8" style="86" customWidth="1"/>
    <col min="1799" max="1799" width="7.85546875" style="86" customWidth="1"/>
    <col min="1800" max="1801" width="7.5703125" style="86" customWidth="1"/>
    <col min="1802" max="1802" width="6.7109375" style="86" customWidth="1"/>
    <col min="1803" max="1803" width="5.85546875" style="86" customWidth="1"/>
    <col min="1804" max="1804" width="5.5703125" style="86" customWidth="1"/>
    <col min="1805" max="1808" width="6.7109375" style="86" customWidth="1"/>
    <col min="1809" max="1809" width="6.28515625" style="86" customWidth="1"/>
    <col min="1810" max="1810" width="6.5703125" style="86" customWidth="1"/>
    <col min="1811" max="1811" width="6.42578125" style="86" customWidth="1"/>
    <col min="1812" max="1812" width="5.85546875" style="86" customWidth="1"/>
    <col min="1813" max="1816" width="6.7109375" style="86" customWidth="1"/>
    <col min="1817" max="1819" width="5.7109375" style="86" customWidth="1"/>
    <col min="1820" max="2048" width="9.140625" style="86"/>
    <col min="2049" max="2049" width="24.7109375" style="86" customWidth="1"/>
    <col min="2050" max="2050" width="24.5703125" style="86" customWidth="1"/>
    <col min="2051" max="2051" width="8.85546875" style="86" customWidth="1"/>
    <col min="2052" max="2052" width="8.28515625" style="86" customWidth="1"/>
    <col min="2053" max="2053" width="8.42578125" style="86" customWidth="1"/>
    <col min="2054" max="2054" width="8" style="86" customWidth="1"/>
    <col min="2055" max="2055" width="7.85546875" style="86" customWidth="1"/>
    <col min="2056" max="2057" width="7.5703125" style="86" customWidth="1"/>
    <col min="2058" max="2058" width="6.7109375" style="86" customWidth="1"/>
    <col min="2059" max="2059" width="5.85546875" style="86" customWidth="1"/>
    <col min="2060" max="2060" width="5.5703125" style="86" customWidth="1"/>
    <col min="2061" max="2064" width="6.7109375" style="86" customWidth="1"/>
    <col min="2065" max="2065" width="6.28515625" style="86" customWidth="1"/>
    <col min="2066" max="2066" width="6.5703125" style="86" customWidth="1"/>
    <col min="2067" max="2067" width="6.42578125" style="86" customWidth="1"/>
    <col min="2068" max="2068" width="5.85546875" style="86" customWidth="1"/>
    <col min="2069" max="2072" width="6.7109375" style="86" customWidth="1"/>
    <col min="2073" max="2075" width="5.7109375" style="86" customWidth="1"/>
    <col min="2076" max="2304" width="9.140625" style="86"/>
    <col min="2305" max="2305" width="24.7109375" style="86" customWidth="1"/>
    <col min="2306" max="2306" width="24.5703125" style="86" customWidth="1"/>
    <col min="2307" max="2307" width="8.85546875" style="86" customWidth="1"/>
    <col min="2308" max="2308" width="8.28515625" style="86" customWidth="1"/>
    <col min="2309" max="2309" width="8.42578125" style="86" customWidth="1"/>
    <col min="2310" max="2310" width="8" style="86" customWidth="1"/>
    <col min="2311" max="2311" width="7.85546875" style="86" customWidth="1"/>
    <col min="2312" max="2313" width="7.5703125" style="86" customWidth="1"/>
    <col min="2314" max="2314" width="6.7109375" style="86" customWidth="1"/>
    <col min="2315" max="2315" width="5.85546875" style="86" customWidth="1"/>
    <col min="2316" max="2316" width="5.5703125" style="86" customWidth="1"/>
    <col min="2317" max="2320" width="6.7109375" style="86" customWidth="1"/>
    <col min="2321" max="2321" width="6.28515625" style="86" customWidth="1"/>
    <col min="2322" max="2322" width="6.5703125" style="86" customWidth="1"/>
    <col min="2323" max="2323" width="6.42578125" style="86" customWidth="1"/>
    <col min="2324" max="2324" width="5.85546875" style="86" customWidth="1"/>
    <col min="2325" max="2328" width="6.7109375" style="86" customWidth="1"/>
    <col min="2329" max="2331" width="5.7109375" style="86" customWidth="1"/>
    <col min="2332" max="2560" width="9.140625" style="86"/>
    <col min="2561" max="2561" width="24.7109375" style="86" customWidth="1"/>
    <col min="2562" max="2562" width="24.5703125" style="86" customWidth="1"/>
    <col min="2563" max="2563" width="8.85546875" style="86" customWidth="1"/>
    <col min="2564" max="2564" width="8.28515625" style="86" customWidth="1"/>
    <col min="2565" max="2565" width="8.42578125" style="86" customWidth="1"/>
    <col min="2566" max="2566" width="8" style="86" customWidth="1"/>
    <col min="2567" max="2567" width="7.85546875" style="86" customWidth="1"/>
    <col min="2568" max="2569" width="7.5703125" style="86" customWidth="1"/>
    <col min="2570" max="2570" width="6.7109375" style="86" customWidth="1"/>
    <col min="2571" max="2571" width="5.85546875" style="86" customWidth="1"/>
    <col min="2572" max="2572" width="5.5703125" style="86" customWidth="1"/>
    <col min="2573" max="2576" width="6.7109375" style="86" customWidth="1"/>
    <col min="2577" max="2577" width="6.28515625" style="86" customWidth="1"/>
    <col min="2578" max="2578" width="6.5703125" style="86" customWidth="1"/>
    <col min="2579" max="2579" width="6.42578125" style="86" customWidth="1"/>
    <col min="2580" max="2580" width="5.85546875" style="86" customWidth="1"/>
    <col min="2581" max="2584" width="6.7109375" style="86" customWidth="1"/>
    <col min="2585" max="2587" width="5.7109375" style="86" customWidth="1"/>
    <col min="2588" max="2816" width="9.140625" style="86"/>
    <col min="2817" max="2817" width="24.7109375" style="86" customWidth="1"/>
    <col min="2818" max="2818" width="24.5703125" style="86" customWidth="1"/>
    <col min="2819" max="2819" width="8.85546875" style="86" customWidth="1"/>
    <col min="2820" max="2820" width="8.28515625" style="86" customWidth="1"/>
    <col min="2821" max="2821" width="8.42578125" style="86" customWidth="1"/>
    <col min="2822" max="2822" width="8" style="86" customWidth="1"/>
    <col min="2823" max="2823" width="7.85546875" style="86" customWidth="1"/>
    <col min="2824" max="2825" width="7.5703125" style="86" customWidth="1"/>
    <col min="2826" max="2826" width="6.7109375" style="86" customWidth="1"/>
    <col min="2827" max="2827" width="5.85546875" style="86" customWidth="1"/>
    <col min="2828" max="2828" width="5.5703125" style="86" customWidth="1"/>
    <col min="2829" max="2832" width="6.7109375" style="86" customWidth="1"/>
    <col min="2833" max="2833" width="6.28515625" style="86" customWidth="1"/>
    <col min="2834" max="2834" width="6.5703125" style="86" customWidth="1"/>
    <col min="2835" max="2835" width="6.42578125" style="86" customWidth="1"/>
    <col min="2836" max="2836" width="5.85546875" style="86" customWidth="1"/>
    <col min="2837" max="2840" width="6.7109375" style="86" customWidth="1"/>
    <col min="2841" max="2843" width="5.7109375" style="86" customWidth="1"/>
    <col min="2844" max="3072" width="9.140625" style="86"/>
    <col min="3073" max="3073" width="24.7109375" style="86" customWidth="1"/>
    <col min="3074" max="3074" width="24.5703125" style="86" customWidth="1"/>
    <col min="3075" max="3075" width="8.85546875" style="86" customWidth="1"/>
    <col min="3076" max="3076" width="8.28515625" style="86" customWidth="1"/>
    <col min="3077" max="3077" width="8.42578125" style="86" customWidth="1"/>
    <col min="3078" max="3078" width="8" style="86" customWidth="1"/>
    <col min="3079" max="3079" width="7.85546875" style="86" customWidth="1"/>
    <col min="3080" max="3081" width="7.5703125" style="86" customWidth="1"/>
    <col min="3082" max="3082" width="6.7109375" style="86" customWidth="1"/>
    <col min="3083" max="3083" width="5.85546875" style="86" customWidth="1"/>
    <col min="3084" max="3084" width="5.5703125" style="86" customWidth="1"/>
    <col min="3085" max="3088" width="6.7109375" style="86" customWidth="1"/>
    <col min="3089" max="3089" width="6.28515625" style="86" customWidth="1"/>
    <col min="3090" max="3090" width="6.5703125" style="86" customWidth="1"/>
    <col min="3091" max="3091" width="6.42578125" style="86" customWidth="1"/>
    <col min="3092" max="3092" width="5.85546875" style="86" customWidth="1"/>
    <col min="3093" max="3096" width="6.7109375" style="86" customWidth="1"/>
    <col min="3097" max="3099" width="5.7109375" style="86" customWidth="1"/>
    <col min="3100" max="3328" width="9.140625" style="86"/>
    <col min="3329" max="3329" width="24.7109375" style="86" customWidth="1"/>
    <col min="3330" max="3330" width="24.5703125" style="86" customWidth="1"/>
    <col min="3331" max="3331" width="8.85546875" style="86" customWidth="1"/>
    <col min="3332" max="3332" width="8.28515625" style="86" customWidth="1"/>
    <col min="3333" max="3333" width="8.42578125" style="86" customWidth="1"/>
    <col min="3334" max="3334" width="8" style="86" customWidth="1"/>
    <col min="3335" max="3335" width="7.85546875" style="86" customWidth="1"/>
    <col min="3336" max="3337" width="7.5703125" style="86" customWidth="1"/>
    <col min="3338" max="3338" width="6.7109375" style="86" customWidth="1"/>
    <col min="3339" max="3339" width="5.85546875" style="86" customWidth="1"/>
    <col min="3340" max="3340" width="5.5703125" style="86" customWidth="1"/>
    <col min="3341" max="3344" width="6.7109375" style="86" customWidth="1"/>
    <col min="3345" max="3345" width="6.28515625" style="86" customWidth="1"/>
    <col min="3346" max="3346" width="6.5703125" style="86" customWidth="1"/>
    <col min="3347" max="3347" width="6.42578125" style="86" customWidth="1"/>
    <col min="3348" max="3348" width="5.85546875" style="86" customWidth="1"/>
    <col min="3349" max="3352" width="6.7109375" style="86" customWidth="1"/>
    <col min="3353" max="3355" width="5.7109375" style="86" customWidth="1"/>
    <col min="3356" max="3584" width="9.140625" style="86"/>
    <col min="3585" max="3585" width="24.7109375" style="86" customWidth="1"/>
    <col min="3586" max="3586" width="24.5703125" style="86" customWidth="1"/>
    <col min="3587" max="3587" width="8.85546875" style="86" customWidth="1"/>
    <col min="3588" max="3588" width="8.28515625" style="86" customWidth="1"/>
    <col min="3589" max="3589" width="8.42578125" style="86" customWidth="1"/>
    <col min="3590" max="3590" width="8" style="86" customWidth="1"/>
    <col min="3591" max="3591" width="7.85546875" style="86" customWidth="1"/>
    <col min="3592" max="3593" width="7.5703125" style="86" customWidth="1"/>
    <col min="3594" max="3594" width="6.7109375" style="86" customWidth="1"/>
    <col min="3595" max="3595" width="5.85546875" style="86" customWidth="1"/>
    <col min="3596" max="3596" width="5.5703125" style="86" customWidth="1"/>
    <col min="3597" max="3600" width="6.7109375" style="86" customWidth="1"/>
    <col min="3601" max="3601" width="6.28515625" style="86" customWidth="1"/>
    <col min="3602" max="3602" width="6.5703125" style="86" customWidth="1"/>
    <col min="3603" max="3603" width="6.42578125" style="86" customWidth="1"/>
    <col min="3604" max="3604" width="5.85546875" style="86" customWidth="1"/>
    <col min="3605" max="3608" width="6.7109375" style="86" customWidth="1"/>
    <col min="3609" max="3611" width="5.7109375" style="86" customWidth="1"/>
    <col min="3612" max="3840" width="9.140625" style="86"/>
    <col min="3841" max="3841" width="24.7109375" style="86" customWidth="1"/>
    <col min="3842" max="3842" width="24.5703125" style="86" customWidth="1"/>
    <col min="3843" max="3843" width="8.85546875" style="86" customWidth="1"/>
    <col min="3844" max="3844" width="8.28515625" style="86" customWidth="1"/>
    <col min="3845" max="3845" width="8.42578125" style="86" customWidth="1"/>
    <col min="3846" max="3846" width="8" style="86" customWidth="1"/>
    <col min="3847" max="3847" width="7.85546875" style="86" customWidth="1"/>
    <col min="3848" max="3849" width="7.5703125" style="86" customWidth="1"/>
    <col min="3850" max="3850" width="6.7109375" style="86" customWidth="1"/>
    <col min="3851" max="3851" width="5.85546875" style="86" customWidth="1"/>
    <col min="3852" max="3852" width="5.5703125" style="86" customWidth="1"/>
    <col min="3853" max="3856" width="6.7109375" style="86" customWidth="1"/>
    <col min="3857" max="3857" width="6.28515625" style="86" customWidth="1"/>
    <col min="3858" max="3858" width="6.5703125" style="86" customWidth="1"/>
    <col min="3859" max="3859" width="6.42578125" style="86" customWidth="1"/>
    <col min="3860" max="3860" width="5.85546875" style="86" customWidth="1"/>
    <col min="3861" max="3864" width="6.7109375" style="86" customWidth="1"/>
    <col min="3865" max="3867" width="5.7109375" style="86" customWidth="1"/>
    <col min="3868" max="4096" width="9.140625" style="86"/>
    <col min="4097" max="4097" width="24.7109375" style="86" customWidth="1"/>
    <col min="4098" max="4098" width="24.5703125" style="86" customWidth="1"/>
    <col min="4099" max="4099" width="8.85546875" style="86" customWidth="1"/>
    <col min="4100" max="4100" width="8.28515625" style="86" customWidth="1"/>
    <col min="4101" max="4101" width="8.42578125" style="86" customWidth="1"/>
    <col min="4102" max="4102" width="8" style="86" customWidth="1"/>
    <col min="4103" max="4103" width="7.85546875" style="86" customWidth="1"/>
    <col min="4104" max="4105" width="7.5703125" style="86" customWidth="1"/>
    <col min="4106" max="4106" width="6.7109375" style="86" customWidth="1"/>
    <col min="4107" max="4107" width="5.85546875" style="86" customWidth="1"/>
    <col min="4108" max="4108" width="5.5703125" style="86" customWidth="1"/>
    <col min="4109" max="4112" width="6.7109375" style="86" customWidth="1"/>
    <col min="4113" max="4113" width="6.28515625" style="86" customWidth="1"/>
    <col min="4114" max="4114" width="6.5703125" style="86" customWidth="1"/>
    <col min="4115" max="4115" width="6.42578125" style="86" customWidth="1"/>
    <col min="4116" max="4116" width="5.85546875" style="86" customWidth="1"/>
    <col min="4117" max="4120" width="6.7109375" style="86" customWidth="1"/>
    <col min="4121" max="4123" width="5.7109375" style="86" customWidth="1"/>
    <col min="4124" max="4352" width="9.140625" style="86"/>
    <col min="4353" max="4353" width="24.7109375" style="86" customWidth="1"/>
    <col min="4354" max="4354" width="24.5703125" style="86" customWidth="1"/>
    <col min="4355" max="4355" width="8.85546875" style="86" customWidth="1"/>
    <col min="4356" max="4356" width="8.28515625" style="86" customWidth="1"/>
    <col min="4357" max="4357" width="8.42578125" style="86" customWidth="1"/>
    <col min="4358" max="4358" width="8" style="86" customWidth="1"/>
    <col min="4359" max="4359" width="7.85546875" style="86" customWidth="1"/>
    <col min="4360" max="4361" width="7.5703125" style="86" customWidth="1"/>
    <col min="4362" max="4362" width="6.7109375" style="86" customWidth="1"/>
    <col min="4363" max="4363" width="5.85546875" style="86" customWidth="1"/>
    <col min="4364" max="4364" width="5.5703125" style="86" customWidth="1"/>
    <col min="4365" max="4368" width="6.7109375" style="86" customWidth="1"/>
    <col min="4369" max="4369" width="6.28515625" style="86" customWidth="1"/>
    <col min="4370" max="4370" width="6.5703125" style="86" customWidth="1"/>
    <col min="4371" max="4371" width="6.42578125" style="86" customWidth="1"/>
    <col min="4372" max="4372" width="5.85546875" style="86" customWidth="1"/>
    <col min="4373" max="4376" width="6.7109375" style="86" customWidth="1"/>
    <col min="4377" max="4379" width="5.7109375" style="86" customWidth="1"/>
    <col min="4380" max="4608" width="9.140625" style="86"/>
    <col min="4609" max="4609" width="24.7109375" style="86" customWidth="1"/>
    <col min="4610" max="4610" width="24.5703125" style="86" customWidth="1"/>
    <col min="4611" max="4611" width="8.85546875" style="86" customWidth="1"/>
    <col min="4612" max="4612" width="8.28515625" style="86" customWidth="1"/>
    <col min="4613" max="4613" width="8.42578125" style="86" customWidth="1"/>
    <col min="4614" max="4614" width="8" style="86" customWidth="1"/>
    <col min="4615" max="4615" width="7.85546875" style="86" customWidth="1"/>
    <col min="4616" max="4617" width="7.5703125" style="86" customWidth="1"/>
    <col min="4618" max="4618" width="6.7109375" style="86" customWidth="1"/>
    <col min="4619" max="4619" width="5.85546875" style="86" customWidth="1"/>
    <col min="4620" max="4620" width="5.5703125" style="86" customWidth="1"/>
    <col min="4621" max="4624" width="6.7109375" style="86" customWidth="1"/>
    <col min="4625" max="4625" width="6.28515625" style="86" customWidth="1"/>
    <col min="4626" max="4626" width="6.5703125" style="86" customWidth="1"/>
    <col min="4627" max="4627" width="6.42578125" style="86" customWidth="1"/>
    <col min="4628" max="4628" width="5.85546875" style="86" customWidth="1"/>
    <col min="4629" max="4632" width="6.7109375" style="86" customWidth="1"/>
    <col min="4633" max="4635" width="5.7109375" style="86" customWidth="1"/>
    <col min="4636" max="4864" width="9.140625" style="86"/>
    <col min="4865" max="4865" width="24.7109375" style="86" customWidth="1"/>
    <col min="4866" max="4866" width="24.5703125" style="86" customWidth="1"/>
    <col min="4867" max="4867" width="8.85546875" style="86" customWidth="1"/>
    <col min="4868" max="4868" width="8.28515625" style="86" customWidth="1"/>
    <col min="4869" max="4869" width="8.42578125" style="86" customWidth="1"/>
    <col min="4870" max="4870" width="8" style="86" customWidth="1"/>
    <col min="4871" max="4871" width="7.85546875" style="86" customWidth="1"/>
    <col min="4872" max="4873" width="7.5703125" style="86" customWidth="1"/>
    <col min="4874" max="4874" width="6.7109375" style="86" customWidth="1"/>
    <col min="4875" max="4875" width="5.85546875" style="86" customWidth="1"/>
    <col min="4876" max="4876" width="5.5703125" style="86" customWidth="1"/>
    <col min="4877" max="4880" width="6.7109375" style="86" customWidth="1"/>
    <col min="4881" max="4881" width="6.28515625" style="86" customWidth="1"/>
    <col min="4882" max="4882" width="6.5703125" style="86" customWidth="1"/>
    <col min="4883" max="4883" width="6.42578125" style="86" customWidth="1"/>
    <col min="4884" max="4884" width="5.85546875" style="86" customWidth="1"/>
    <col min="4885" max="4888" width="6.7109375" style="86" customWidth="1"/>
    <col min="4889" max="4891" width="5.7109375" style="86" customWidth="1"/>
    <col min="4892" max="5120" width="9.140625" style="86"/>
    <col min="5121" max="5121" width="24.7109375" style="86" customWidth="1"/>
    <col min="5122" max="5122" width="24.5703125" style="86" customWidth="1"/>
    <col min="5123" max="5123" width="8.85546875" style="86" customWidth="1"/>
    <col min="5124" max="5124" width="8.28515625" style="86" customWidth="1"/>
    <col min="5125" max="5125" width="8.42578125" style="86" customWidth="1"/>
    <col min="5126" max="5126" width="8" style="86" customWidth="1"/>
    <col min="5127" max="5127" width="7.85546875" style="86" customWidth="1"/>
    <col min="5128" max="5129" width="7.5703125" style="86" customWidth="1"/>
    <col min="5130" max="5130" width="6.7109375" style="86" customWidth="1"/>
    <col min="5131" max="5131" width="5.85546875" style="86" customWidth="1"/>
    <col min="5132" max="5132" width="5.5703125" style="86" customWidth="1"/>
    <col min="5133" max="5136" width="6.7109375" style="86" customWidth="1"/>
    <col min="5137" max="5137" width="6.28515625" style="86" customWidth="1"/>
    <col min="5138" max="5138" width="6.5703125" style="86" customWidth="1"/>
    <col min="5139" max="5139" width="6.42578125" style="86" customWidth="1"/>
    <col min="5140" max="5140" width="5.85546875" style="86" customWidth="1"/>
    <col min="5141" max="5144" width="6.7109375" style="86" customWidth="1"/>
    <col min="5145" max="5147" width="5.7109375" style="86" customWidth="1"/>
    <col min="5148" max="5376" width="9.140625" style="86"/>
    <col min="5377" max="5377" width="24.7109375" style="86" customWidth="1"/>
    <col min="5378" max="5378" width="24.5703125" style="86" customWidth="1"/>
    <col min="5379" max="5379" width="8.85546875" style="86" customWidth="1"/>
    <col min="5380" max="5380" width="8.28515625" style="86" customWidth="1"/>
    <col min="5381" max="5381" width="8.42578125" style="86" customWidth="1"/>
    <col min="5382" max="5382" width="8" style="86" customWidth="1"/>
    <col min="5383" max="5383" width="7.85546875" style="86" customWidth="1"/>
    <col min="5384" max="5385" width="7.5703125" style="86" customWidth="1"/>
    <col min="5386" max="5386" width="6.7109375" style="86" customWidth="1"/>
    <col min="5387" max="5387" width="5.85546875" style="86" customWidth="1"/>
    <col min="5388" max="5388" width="5.5703125" style="86" customWidth="1"/>
    <col min="5389" max="5392" width="6.7109375" style="86" customWidth="1"/>
    <col min="5393" max="5393" width="6.28515625" style="86" customWidth="1"/>
    <col min="5394" max="5394" width="6.5703125" style="86" customWidth="1"/>
    <col min="5395" max="5395" width="6.42578125" style="86" customWidth="1"/>
    <col min="5396" max="5396" width="5.85546875" style="86" customWidth="1"/>
    <col min="5397" max="5400" width="6.7109375" style="86" customWidth="1"/>
    <col min="5401" max="5403" width="5.7109375" style="86" customWidth="1"/>
    <col min="5404" max="5632" width="9.140625" style="86"/>
    <col min="5633" max="5633" width="24.7109375" style="86" customWidth="1"/>
    <col min="5634" max="5634" width="24.5703125" style="86" customWidth="1"/>
    <col min="5635" max="5635" width="8.85546875" style="86" customWidth="1"/>
    <col min="5636" max="5636" width="8.28515625" style="86" customWidth="1"/>
    <col min="5637" max="5637" width="8.42578125" style="86" customWidth="1"/>
    <col min="5638" max="5638" width="8" style="86" customWidth="1"/>
    <col min="5639" max="5639" width="7.85546875" style="86" customWidth="1"/>
    <col min="5640" max="5641" width="7.5703125" style="86" customWidth="1"/>
    <col min="5642" max="5642" width="6.7109375" style="86" customWidth="1"/>
    <col min="5643" max="5643" width="5.85546875" style="86" customWidth="1"/>
    <col min="5644" max="5644" width="5.5703125" style="86" customWidth="1"/>
    <col min="5645" max="5648" width="6.7109375" style="86" customWidth="1"/>
    <col min="5649" max="5649" width="6.28515625" style="86" customWidth="1"/>
    <col min="5650" max="5650" width="6.5703125" style="86" customWidth="1"/>
    <col min="5651" max="5651" width="6.42578125" style="86" customWidth="1"/>
    <col min="5652" max="5652" width="5.85546875" style="86" customWidth="1"/>
    <col min="5653" max="5656" width="6.7109375" style="86" customWidth="1"/>
    <col min="5657" max="5659" width="5.7109375" style="86" customWidth="1"/>
    <col min="5660" max="5888" width="9.140625" style="86"/>
    <col min="5889" max="5889" width="24.7109375" style="86" customWidth="1"/>
    <col min="5890" max="5890" width="24.5703125" style="86" customWidth="1"/>
    <col min="5891" max="5891" width="8.85546875" style="86" customWidth="1"/>
    <col min="5892" max="5892" width="8.28515625" style="86" customWidth="1"/>
    <col min="5893" max="5893" width="8.42578125" style="86" customWidth="1"/>
    <col min="5894" max="5894" width="8" style="86" customWidth="1"/>
    <col min="5895" max="5895" width="7.85546875" style="86" customWidth="1"/>
    <col min="5896" max="5897" width="7.5703125" style="86" customWidth="1"/>
    <col min="5898" max="5898" width="6.7109375" style="86" customWidth="1"/>
    <col min="5899" max="5899" width="5.85546875" style="86" customWidth="1"/>
    <col min="5900" max="5900" width="5.5703125" style="86" customWidth="1"/>
    <col min="5901" max="5904" width="6.7109375" style="86" customWidth="1"/>
    <col min="5905" max="5905" width="6.28515625" style="86" customWidth="1"/>
    <col min="5906" max="5906" width="6.5703125" style="86" customWidth="1"/>
    <col min="5907" max="5907" width="6.42578125" style="86" customWidth="1"/>
    <col min="5908" max="5908" width="5.85546875" style="86" customWidth="1"/>
    <col min="5909" max="5912" width="6.7109375" style="86" customWidth="1"/>
    <col min="5913" max="5915" width="5.7109375" style="86" customWidth="1"/>
    <col min="5916" max="6144" width="9.140625" style="86"/>
    <col min="6145" max="6145" width="24.7109375" style="86" customWidth="1"/>
    <col min="6146" max="6146" width="24.5703125" style="86" customWidth="1"/>
    <col min="6147" max="6147" width="8.85546875" style="86" customWidth="1"/>
    <col min="6148" max="6148" width="8.28515625" style="86" customWidth="1"/>
    <col min="6149" max="6149" width="8.42578125" style="86" customWidth="1"/>
    <col min="6150" max="6150" width="8" style="86" customWidth="1"/>
    <col min="6151" max="6151" width="7.85546875" style="86" customWidth="1"/>
    <col min="6152" max="6153" width="7.5703125" style="86" customWidth="1"/>
    <col min="6154" max="6154" width="6.7109375" style="86" customWidth="1"/>
    <col min="6155" max="6155" width="5.85546875" style="86" customWidth="1"/>
    <col min="6156" max="6156" width="5.5703125" style="86" customWidth="1"/>
    <col min="6157" max="6160" width="6.7109375" style="86" customWidth="1"/>
    <col min="6161" max="6161" width="6.28515625" style="86" customWidth="1"/>
    <col min="6162" max="6162" width="6.5703125" style="86" customWidth="1"/>
    <col min="6163" max="6163" width="6.42578125" style="86" customWidth="1"/>
    <col min="6164" max="6164" width="5.85546875" style="86" customWidth="1"/>
    <col min="6165" max="6168" width="6.7109375" style="86" customWidth="1"/>
    <col min="6169" max="6171" width="5.7109375" style="86" customWidth="1"/>
    <col min="6172" max="6400" width="9.140625" style="86"/>
    <col min="6401" max="6401" width="24.7109375" style="86" customWidth="1"/>
    <col min="6402" max="6402" width="24.5703125" style="86" customWidth="1"/>
    <col min="6403" max="6403" width="8.85546875" style="86" customWidth="1"/>
    <col min="6404" max="6404" width="8.28515625" style="86" customWidth="1"/>
    <col min="6405" max="6405" width="8.42578125" style="86" customWidth="1"/>
    <col min="6406" max="6406" width="8" style="86" customWidth="1"/>
    <col min="6407" max="6407" width="7.85546875" style="86" customWidth="1"/>
    <col min="6408" max="6409" width="7.5703125" style="86" customWidth="1"/>
    <col min="6410" max="6410" width="6.7109375" style="86" customWidth="1"/>
    <col min="6411" max="6411" width="5.85546875" style="86" customWidth="1"/>
    <col min="6412" max="6412" width="5.5703125" style="86" customWidth="1"/>
    <col min="6413" max="6416" width="6.7109375" style="86" customWidth="1"/>
    <col min="6417" max="6417" width="6.28515625" style="86" customWidth="1"/>
    <col min="6418" max="6418" width="6.5703125" style="86" customWidth="1"/>
    <col min="6419" max="6419" width="6.42578125" style="86" customWidth="1"/>
    <col min="6420" max="6420" width="5.85546875" style="86" customWidth="1"/>
    <col min="6421" max="6424" width="6.7109375" style="86" customWidth="1"/>
    <col min="6425" max="6427" width="5.7109375" style="86" customWidth="1"/>
    <col min="6428" max="6656" width="9.140625" style="86"/>
    <col min="6657" max="6657" width="24.7109375" style="86" customWidth="1"/>
    <col min="6658" max="6658" width="24.5703125" style="86" customWidth="1"/>
    <col min="6659" max="6659" width="8.85546875" style="86" customWidth="1"/>
    <col min="6660" max="6660" width="8.28515625" style="86" customWidth="1"/>
    <col min="6661" max="6661" width="8.42578125" style="86" customWidth="1"/>
    <col min="6662" max="6662" width="8" style="86" customWidth="1"/>
    <col min="6663" max="6663" width="7.85546875" style="86" customWidth="1"/>
    <col min="6664" max="6665" width="7.5703125" style="86" customWidth="1"/>
    <col min="6666" max="6666" width="6.7109375" style="86" customWidth="1"/>
    <col min="6667" max="6667" width="5.85546875" style="86" customWidth="1"/>
    <col min="6668" max="6668" width="5.5703125" style="86" customWidth="1"/>
    <col min="6669" max="6672" width="6.7109375" style="86" customWidth="1"/>
    <col min="6673" max="6673" width="6.28515625" style="86" customWidth="1"/>
    <col min="6674" max="6674" width="6.5703125" style="86" customWidth="1"/>
    <col min="6675" max="6675" width="6.42578125" style="86" customWidth="1"/>
    <col min="6676" max="6676" width="5.85546875" style="86" customWidth="1"/>
    <col min="6677" max="6680" width="6.7109375" style="86" customWidth="1"/>
    <col min="6681" max="6683" width="5.7109375" style="86" customWidth="1"/>
    <col min="6684" max="6912" width="9.140625" style="86"/>
    <col min="6913" max="6913" width="24.7109375" style="86" customWidth="1"/>
    <col min="6914" max="6914" width="24.5703125" style="86" customWidth="1"/>
    <col min="6915" max="6915" width="8.85546875" style="86" customWidth="1"/>
    <col min="6916" max="6916" width="8.28515625" style="86" customWidth="1"/>
    <col min="6917" max="6917" width="8.42578125" style="86" customWidth="1"/>
    <col min="6918" max="6918" width="8" style="86" customWidth="1"/>
    <col min="6919" max="6919" width="7.85546875" style="86" customWidth="1"/>
    <col min="6920" max="6921" width="7.5703125" style="86" customWidth="1"/>
    <col min="6922" max="6922" width="6.7109375" style="86" customWidth="1"/>
    <col min="6923" max="6923" width="5.85546875" style="86" customWidth="1"/>
    <col min="6924" max="6924" width="5.5703125" style="86" customWidth="1"/>
    <col min="6925" max="6928" width="6.7109375" style="86" customWidth="1"/>
    <col min="6929" max="6929" width="6.28515625" style="86" customWidth="1"/>
    <col min="6930" max="6930" width="6.5703125" style="86" customWidth="1"/>
    <col min="6931" max="6931" width="6.42578125" style="86" customWidth="1"/>
    <col min="6932" max="6932" width="5.85546875" style="86" customWidth="1"/>
    <col min="6933" max="6936" width="6.7109375" style="86" customWidth="1"/>
    <col min="6937" max="6939" width="5.7109375" style="86" customWidth="1"/>
    <col min="6940" max="7168" width="9.140625" style="86"/>
    <col min="7169" max="7169" width="24.7109375" style="86" customWidth="1"/>
    <col min="7170" max="7170" width="24.5703125" style="86" customWidth="1"/>
    <col min="7171" max="7171" width="8.85546875" style="86" customWidth="1"/>
    <col min="7172" max="7172" width="8.28515625" style="86" customWidth="1"/>
    <col min="7173" max="7173" width="8.42578125" style="86" customWidth="1"/>
    <col min="7174" max="7174" width="8" style="86" customWidth="1"/>
    <col min="7175" max="7175" width="7.85546875" style="86" customWidth="1"/>
    <col min="7176" max="7177" width="7.5703125" style="86" customWidth="1"/>
    <col min="7178" max="7178" width="6.7109375" style="86" customWidth="1"/>
    <col min="7179" max="7179" width="5.85546875" style="86" customWidth="1"/>
    <col min="7180" max="7180" width="5.5703125" style="86" customWidth="1"/>
    <col min="7181" max="7184" width="6.7109375" style="86" customWidth="1"/>
    <col min="7185" max="7185" width="6.28515625" style="86" customWidth="1"/>
    <col min="7186" max="7186" width="6.5703125" style="86" customWidth="1"/>
    <col min="7187" max="7187" width="6.42578125" style="86" customWidth="1"/>
    <col min="7188" max="7188" width="5.85546875" style="86" customWidth="1"/>
    <col min="7189" max="7192" width="6.7109375" style="86" customWidth="1"/>
    <col min="7193" max="7195" width="5.7109375" style="86" customWidth="1"/>
    <col min="7196" max="7424" width="9.140625" style="86"/>
    <col min="7425" max="7425" width="24.7109375" style="86" customWidth="1"/>
    <col min="7426" max="7426" width="24.5703125" style="86" customWidth="1"/>
    <col min="7427" max="7427" width="8.85546875" style="86" customWidth="1"/>
    <col min="7428" max="7428" width="8.28515625" style="86" customWidth="1"/>
    <col min="7429" max="7429" width="8.42578125" style="86" customWidth="1"/>
    <col min="7430" max="7430" width="8" style="86" customWidth="1"/>
    <col min="7431" max="7431" width="7.85546875" style="86" customWidth="1"/>
    <col min="7432" max="7433" width="7.5703125" style="86" customWidth="1"/>
    <col min="7434" max="7434" width="6.7109375" style="86" customWidth="1"/>
    <col min="7435" max="7435" width="5.85546875" style="86" customWidth="1"/>
    <col min="7436" max="7436" width="5.5703125" style="86" customWidth="1"/>
    <col min="7437" max="7440" width="6.7109375" style="86" customWidth="1"/>
    <col min="7441" max="7441" width="6.28515625" style="86" customWidth="1"/>
    <col min="7442" max="7442" width="6.5703125" style="86" customWidth="1"/>
    <col min="7443" max="7443" width="6.42578125" style="86" customWidth="1"/>
    <col min="7444" max="7444" width="5.85546875" style="86" customWidth="1"/>
    <col min="7445" max="7448" width="6.7109375" style="86" customWidth="1"/>
    <col min="7449" max="7451" width="5.7109375" style="86" customWidth="1"/>
    <col min="7452" max="7680" width="9.140625" style="86"/>
    <col min="7681" max="7681" width="24.7109375" style="86" customWidth="1"/>
    <col min="7682" max="7682" width="24.5703125" style="86" customWidth="1"/>
    <col min="7683" max="7683" width="8.85546875" style="86" customWidth="1"/>
    <col min="7684" max="7684" width="8.28515625" style="86" customWidth="1"/>
    <col min="7685" max="7685" width="8.42578125" style="86" customWidth="1"/>
    <col min="7686" max="7686" width="8" style="86" customWidth="1"/>
    <col min="7687" max="7687" width="7.85546875" style="86" customWidth="1"/>
    <col min="7688" max="7689" width="7.5703125" style="86" customWidth="1"/>
    <col min="7690" max="7690" width="6.7109375" style="86" customWidth="1"/>
    <col min="7691" max="7691" width="5.85546875" style="86" customWidth="1"/>
    <col min="7692" max="7692" width="5.5703125" style="86" customWidth="1"/>
    <col min="7693" max="7696" width="6.7109375" style="86" customWidth="1"/>
    <col min="7697" max="7697" width="6.28515625" style="86" customWidth="1"/>
    <col min="7698" max="7698" width="6.5703125" style="86" customWidth="1"/>
    <col min="7699" max="7699" width="6.42578125" style="86" customWidth="1"/>
    <col min="7700" max="7700" width="5.85546875" style="86" customWidth="1"/>
    <col min="7701" max="7704" width="6.7109375" style="86" customWidth="1"/>
    <col min="7705" max="7707" width="5.7109375" style="86" customWidth="1"/>
    <col min="7708" max="7936" width="9.140625" style="86"/>
    <col min="7937" max="7937" width="24.7109375" style="86" customWidth="1"/>
    <col min="7938" max="7938" width="24.5703125" style="86" customWidth="1"/>
    <col min="7939" max="7939" width="8.85546875" style="86" customWidth="1"/>
    <col min="7940" max="7940" width="8.28515625" style="86" customWidth="1"/>
    <col min="7941" max="7941" width="8.42578125" style="86" customWidth="1"/>
    <col min="7942" max="7942" width="8" style="86" customWidth="1"/>
    <col min="7943" max="7943" width="7.85546875" style="86" customWidth="1"/>
    <col min="7944" max="7945" width="7.5703125" style="86" customWidth="1"/>
    <col min="7946" max="7946" width="6.7109375" style="86" customWidth="1"/>
    <col min="7947" max="7947" width="5.85546875" style="86" customWidth="1"/>
    <col min="7948" max="7948" width="5.5703125" style="86" customWidth="1"/>
    <col min="7949" max="7952" width="6.7109375" style="86" customWidth="1"/>
    <col min="7953" max="7953" width="6.28515625" style="86" customWidth="1"/>
    <col min="7954" max="7954" width="6.5703125" style="86" customWidth="1"/>
    <col min="7955" max="7955" width="6.42578125" style="86" customWidth="1"/>
    <col min="7956" max="7956" width="5.85546875" style="86" customWidth="1"/>
    <col min="7957" max="7960" width="6.7109375" style="86" customWidth="1"/>
    <col min="7961" max="7963" width="5.7109375" style="86" customWidth="1"/>
    <col min="7964" max="8192" width="9.140625" style="86"/>
    <col min="8193" max="8193" width="24.7109375" style="86" customWidth="1"/>
    <col min="8194" max="8194" width="24.5703125" style="86" customWidth="1"/>
    <col min="8195" max="8195" width="8.85546875" style="86" customWidth="1"/>
    <col min="8196" max="8196" width="8.28515625" style="86" customWidth="1"/>
    <col min="8197" max="8197" width="8.42578125" style="86" customWidth="1"/>
    <col min="8198" max="8198" width="8" style="86" customWidth="1"/>
    <col min="8199" max="8199" width="7.85546875" style="86" customWidth="1"/>
    <col min="8200" max="8201" width="7.5703125" style="86" customWidth="1"/>
    <col min="8202" max="8202" width="6.7109375" style="86" customWidth="1"/>
    <col min="8203" max="8203" width="5.85546875" style="86" customWidth="1"/>
    <col min="8204" max="8204" width="5.5703125" style="86" customWidth="1"/>
    <col min="8205" max="8208" width="6.7109375" style="86" customWidth="1"/>
    <col min="8209" max="8209" width="6.28515625" style="86" customWidth="1"/>
    <col min="8210" max="8210" width="6.5703125" style="86" customWidth="1"/>
    <col min="8211" max="8211" width="6.42578125" style="86" customWidth="1"/>
    <col min="8212" max="8212" width="5.85546875" style="86" customWidth="1"/>
    <col min="8213" max="8216" width="6.7109375" style="86" customWidth="1"/>
    <col min="8217" max="8219" width="5.7109375" style="86" customWidth="1"/>
    <col min="8220" max="8448" width="9.140625" style="86"/>
    <col min="8449" max="8449" width="24.7109375" style="86" customWidth="1"/>
    <col min="8450" max="8450" width="24.5703125" style="86" customWidth="1"/>
    <col min="8451" max="8451" width="8.85546875" style="86" customWidth="1"/>
    <col min="8452" max="8452" width="8.28515625" style="86" customWidth="1"/>
    <col min="8453" max="8453" width="8.42578125" style="86" customWidth="1"/>
    <col min="8454" max="8454" width="8" style="86" customWidth="1"/>
    <col min="8455" max="8455" width="7.85546875" style="86" customWidth="1"/>
    <col min="8456" max="8457" width="7.5703125" style="86" customWidth="1"/>
    <col min="8458" max="8458" width="6.7109375" style="86" customWidth="1"/>
    <col min="8459" max="8459" width="5.85546875" style="86" customWidth="1"/>
    <col min="8460" max="8460" width="5.5703125" style="86" customWidth="1"/>
    <col min="8461" max="8464" width="6.7109375" style="86" customWidth="1"/>
    <col min="8465" max="8465" width="6.28515625" style="86" customWidth="1"/>
    <col min="8466" max="8466" width="6.5703125" style="86" customWidth="1"/>
    <col min="8467" max="8467" width="6.42578125" style="86" customWidth="1"/>
    <col min="8468" max="8468" width="5.85546875" style="86" customWidth="1"/>
    <col min="8469" max="8472" width="6.7109375" style="86" customWidth="1"/>
    <col min="8473" max="8475" width="5.7109375" style="86" customWidth="1"/>
    <col min="8476" max="8704" width="9.140625" style="86"/>
    <col min="8705" max="8705" width="24.7109375" style="86" customWidth="1"/>
    <col min="8706" max="8706" width="24.5703125" style="86" customWidth="1"/>
    <col min="8707" max="8707" width="8.85546875" style="86" customWidth="1"/>
    <col min="8708" max="8708" width="8.28515625" style="86" customWidth="1"/>
    <col min="8709" max="8709" width="8.42578125" style="86" customWidth="1"/>
    <col min="8710" max="8710" width="8" style="86" customWidth="1"/>
    <col min="8711" max="8711" width="7.85546875" style="86" customWidth="1"/>
    <col min="8712" max="8713" width="7.5703125" style="86" customWidth="1"/>
    <col min="8714" max="8714" width="6.7109375" style="86" customWidth="1"/>
    <col min="8715" max="8715" width="5.85546875" style="86" customWidth="1"/>
    <col min="8716" max="8716" width="5.5703125" style="86" customWidth="1"/>
    <col min="8717" max="8720" width="6.7109375" style="86" customWidth="1"/>
    <col min="8721" max="8721" width="6.28515625" style="86" customWidth="1"/>
    <col min="8722" max="8722" width="6.5703125" style="86" customWidth="1"/>
    <col min="8723" max="8723" width="6.42578125" style="86" customWidth="1"/>
    <col min="8724" max="8724" width="5.85546875" style="86" customWidth="1"/>
    <col min="8725" max="8728" width="6.7109375" style="86" customWidth="1"/>
    <col min="8729" max="8731" width="5.7109375" style="86" customWidth="1"/>
    <col min="8732" max="8960" width="9.140625" style="86"/>
    <col min="8961" max="8961" width="24.7109375" style="86" customWidth="1"/>
    <col min="8962" max="8962" width="24.5703125" style="86" customWidth="1"/>
    <col min="8963" max="8963" width="8.85546875" style="86" customWidth="1"/>
    <col min="8964" max="8964" width="8.28515625" style="86" customWidth="1"/>
    <col min="8965" max="8965" width="8.42578125" style="86" customWidth="1"/>
    <col min="8966" max="8966" width="8" style="86" customWidth="1"/>
    <col min="8967" max="8967" width="7.85546875" style="86" customWidth="1"/>
    <col min="8968" max="8969" width="7.5703125" style="86" customWidth="1"/>
    <col min="8970" max="8970" width="6.7109375" style="86" customWidth="1"/>
    <col min="8971" max="8971" width="5.85546875" style="86" customWidth="1"/>
    <col min="8972" max="8972" width="5.5703125" style="86" customWidth="1"/>
    <col min="8973" max="8976" width="6.7109375" style="86" customWidth="1"/>
    <col min="8977" max="8977" width="6.28515625" style="86" customWidth="1"/>
    <col min="8978" max="8978" width="6.5703125" style="86" customWidth="1"/>
    <col min="8979" max="8979" width="6.42578125" style="86" customWidth="1"/>
    <col min="8980" max="8980" width="5.85546875" style="86" customWidth="1"/>
    <col min="8981" max="8984" width="6.7109375" style="86" customWidth="1"/>
    <col min="8985" max="8987" width="5.7109375" style="86" customWidth="1"/>
    <col min="8988" max="9216" width="9.140625" style="86"/>
    <col min="9217" max="9217" width="24.7109375" style="86" customWidth="1"/>
    <col min="9218" max="9218" width="24.5703125" style="86" customWidth="1"/>
    <col min="9219" max="9219" width="8.85546875" style="86" customWidth="1"/>
    <col min="9220" max="9220" width="8.28515625" style="86" customWidth="1"/>
    <col min="9221" max="9221" width="8.42578125" style="86" customWidth="1"/>
    <col min="9222" max="9222" width="8" style="86" customWidth="1"/>
    <col min="9223" max="9223" width="7.85546875" style="86" customWidth="1"/>
    <col min="9224" max="9225" width="7.5703125" style="86" customWidth="1"/>
    <col min="9226" max="9226" width="6.7109375" style="86" customWidth="1"/>
    <col min="9227" max="9227" width="5.85546875" style="86" customWidth="1"/>
    <col min="9228" max="9228" width="5.5703125" style="86" customWidth="1"/>
    <col min="9229" max="9232" width="6.7109375" style="86" customWidth="1"/>
    <col min="9233" max="9233" width="6.28515625" style="86" customWidth="1"/>
    <col min="9234" max="9234" width="6.5703125" style="86" customWidth="1"/>
    <col min="9235" max="9235" width="6.42578125" style="86" customWidth="1"/>
    <col min="9236" max="9236" width="5.85546875" style="86" customWidth="1"/>
    <col min="9237" max="9240" width="6.7109375" style="86" customWidth="1"/>
    <col min="9241" max="9243" width="5.7109375" style="86" customWidth="1"/>
    <col min="9244" max="9472" width="9.140625" style="86"/>
    <col min="9473" max="9473" width="24.7109375" style="86" customWidth="1"/>
    <col min="9474" max="9474" width="24.5703125" style="86" customWidth="1"/>
    <col min="9475" max="9475" width="8.85546875" style="86" customWidth="1"/>
    <col min="9476" max="9476" width="8.28515625" style="86" customWidth="1"/>
    <col min="9477" max="9477" width="8.42578125" style="86" customWidth="1"/>
    <col min="9478" max="9478" width="8" style="86" customWidth="1"/>
    <col min="9479" max="9479" width="7.85546875" style="86" customWidth="1"/>
    <col min="9480" max="9481" width="7.5703125" style="86" customWidth="1"/>
    <col min="9482" max="9482" width="6.7109375" style="86" customWidth="1"/>
    <col min="9483" max="9483" width="5.85546875" style="86" customWidth="1"/>
    <col min="9484" max="9484" width="5.5703125" style="86" customWidth="1"/>
    <col min="9485" max="9488" width="6.7109375" style="86" customWidth="1"/>
    <col min="9489" max="9489" width="6.28515625" style="86" customWidth="1"/>
    <col min="9490" max="9490" width="6.5703125" style="86" customWidth="1"/>
    <col min="9491" max="9491" width="6.42578125" style="86" customWidth="1"/>
    <col min="9492" max="9492" width="5.85546875" style="86" customWidth="1"/>
    <col min="9493" max="9496" width="6.7109375" style="86" customWidth="1"/>
    <col min="9497" max="9499" width="5.7109375" style="86" customWidth="1"/>
    <col min="9500" max="9728" width="9.140625" style="86"/>
    <col min="9729" max="9729" width="24.7109375" style="86" customWidth="1"/>
    <col min="9730" max="9730" width="24.5703125" style="86" customWidth="1"/>
    <col min="9731" max="9731" width="8.85546875" style="86" customWidth="1"/>
    <col min="9732" max="9732" width="8.28515625" style="86" customWidth="1"/>
    <col min="9733" max="9733" width="8.42578125" style="86" customWidth="1"/>
    <col min="9734" max="9734" width="8" style="86" customWidth="1"/>
    <col min="9735" max="9735" width="7.85546875" style="86" customWidth="1"/>
    <col min="9736" max="9737" width="7.5703125" style="86" customWidth="1"/>
    <col min="9738" max="9738" width="6.7109375" style="86" customWidth="1"/>
    <col min="9739" max="9739" width="5.85546875" style="86" customWidth="1"/>
    <col min="9740" max="9740" width="5.5703125" style="86" customWidth="1"/>
    <col min="9741" max="9744" width="6.7109375" style="86" customWidth="1"/>
    <col min="9745" max="9745" width="6.28515625" style="86" customWidth="1"/>
    <col min="9746" max="9746" width="6.5703125" style="86" customWidth="1"/>
    <col min="9747" max="9747" width="6.42578125" style="86" customWidth="1"/>
    <col min="9748" max="9748" width="5.85546875" style="86" customWidth="1"/>
    <col min="9749" max="9752" width="6.7109375" style="86" customWidth="1"/>
    <col min="9753" max="9755" width="5.7109375" style="86" customWidth="1"/>
    <col min="9756" max="9984" width="9.140625" style="86"/>
    <col min="9985" max="9985" width="24.7109375" style="86" customWidth="1"/>
    <col min="9986" max="9986" width="24.5703125" style="86" customWidth="1"/>
    <col min="9987" max="9987" width="8.85546875" style="86" customWidth="1"/>
    <col min="9988" max="9988" width="8.28515625" style="86" customWidth="1"/>
    <col min="9989" max="9989" width="8.42578125" style="86" customWidth="1"/>
    <col min="9990" max="9990" width="8" style="86" customWidth="1"/>
    <col min="9991" max="9991" width="7.85546875" style="86" customWidth="1"/>
    <col min="9992" max="9993" width="7.5703125" style="86" customWidth="1"/>
    <col min="9994" max="9994" width="6.7109375" style="86" customWidth="1"/>
    <col min="9995" max="9995" width="5.85546875" style="86" customWidth="1"/>
    <col min="9996" max="9996" width="5.5703125" style="86" customWidth="1"/>
    <col min="9997" max="10000" width="6.7109375" style="86" customWidth="1"/>
    <col min="10001" max="10001" width="6.28515625" style="86" customWidth="1"/>
    <col min="10002" max="10002" width="6.5703125" style="86" customWidth="1"/>
    <col min="10003" max="10003" width="6.42578125" style="86" customWidth="1"/>
    <col min="10004" max="10004" width="5.85546875" style="86" customWidth="1"/>
    <col min="10005" max="10008" width="6.7109375" style="86" customWidth="1"/>
    <col min="10009" max="10011" width="5.7109375" style="86" customWidth="1"/>
    <col min="10012" max="10240" width="9.140625" style="86"/>
    <col min="10241" max="10241" width="24.7109375" style="86" customWidth="1"/>
    <col min="10242" max="10242" width="24.5703125" style="86" customWidth="1"/>
    <col min="10243" max="10243" width="8.85546875" style="86" customWidth="1"/>
    <col min="10244" max="10244" width="8.28515625" style="86" customWidth="1"/>
    <col min="10245" max="10245" width="8.42578125" style="86" customWidth="1"/>
    <col min="10246" max="10246" width="8" style="86" customWidth="1"/>
    <col min="10247" max="10247" width="7.85546875" style="86" customWidth="1"/>
    <col min="10248" max="10249" width="7.5703125" style="86" customWidth="1"/>
    <col min="10250" max="10250" width="6.7109375" style="86" customWidth="1"/>
    <col min="10251" max="10251" width="5.85546875" style="86" customWidth="1"/>
    <col min="10252" max="10252" width="5.5703125" style="86" customWidth="1"/>
    <col min="10253" max="10256" width="6.7109375" style="86" customWidth="1"/>
    <col min="10257" max="10257" width="6.28515625" style="86" customWidth="1"/>
    <col min="10258" max="10258" width="6.5703125" style="86" customWidth="1"/>
    <col min="10259" max="10259" width="6.42578125" style="86" customWidth="1"/>
    <col min="10260" max="10260" width="5.85546875" style="86" customWidth="1"/>
    <col min="10261" max="10264" width="6.7109375" style="86" customWidth="1"/>
    <col min="10265" max="10267" width="5.7109375" style="86" customWidth="1"/>
    <col min="10268" max="10496" width="9.140625" style="86"/>
    <col min="10497" max="10497" width="24.7109375" style="86" customWidth="1"/>
    <col min="10498" max="10498" width="24.5703125" style="86" customWidth="1"/>
    <col min="10499" max="10499" width="8.85546875" style="86" customWidth="1"/>
    <col min="10500" max="10500" width="8.28515625" style="86" customWidth="1"/>
    <col min="10501" max="10501" width="8.42578125" style="86" customWidth="1"/>
    <col min="10502" max="10502" width="8" style="86" customWidth="1"/>
    <col min="10503" max="10503" width="7.85546875" style="86" customWidth="1"/>
    <col min="10504" max="10505" width="7.5703125" style="86" customWidth="1"/>
    <col min="10506" max="10506" width="6.7109375" style="86" customWidth="1"/>
    <col min="10507" max="10507" width="5.85546875" style="86" customWidth="1"/>
    <col min="10508" max="10508" width="5.5703125" style="86" customWidth="1"/>
    <col min="10509" max="10512" width="6.7109375" style="86" customWidth="1"/>
    <col min="10513" max="10513" width="6.28515625" style="86" customWidth="1"/>
    <col min="10514" max="10514" width="6.5703125" style="86" customWidth="1"/>
    <col min="10515" max="10515" width="6.42578125" style="86" customWidth="1"/>
    <col min="10516" max="10516" width="5.85546875" style="86" customWidth="1"/>
    <col min="10517" max="10520" width="6.7109375" style="86" customWidth="1"/>
    <col min="10521" max="10523" width="5.7109375" style="86" customWidth="1"/>
    <col min="10524" max="10752" width="9.140625" style="86"/>
    <col min="10753" max="10753" width="24.7109375" style="86" customWidth="1"/>
    <col min="10754" max="10754" width="24.5703125" style="86" customWidth="1"/>
    <col min="10755" max="10755" width="8.85546875" style="86" customWidth="1"/>
    <col min="10756" max="10756" width="8.28515625" style="86" customWidth="1"/>
    <col min="10757" max="10757" width="8.42578125" style="86" customWidth="1"/>
    <col min="10758" max="10758" width="8" style="86" customWidth="1"/>
    <col min="10759" max="10759" width="7.85546875" style="86" customWidth="1"/>
    <col min="10760" max="10761" width="7.5703125" style="86" customWidth="1"/>
    <col min="10762" max="10762" width="6.7109375" style="86" customWidth="1"/>
    <col min="10763" max="10763" width="5.85546875" style="86" customWidth="1"/>
    <col min="10764" max="10764" width="5.5703125" style="86" customWidth="1"/>
    <col min="10765" max="10768" width="6.7109375" style="86" customWidth="1"/>
    <col min="10769" max="10769" width="6.28515625" style="86" customWidth="1"/>
    <col min="10770" max="10770" width="6.5703125" style="86" customWidth="1"/>
    <col min="10771" max="10771" width="6.42578125" style="86" customWidth="1"/>
    <col min="10772" max="10772" width="5.85546875" style="86" customWidth="1"/>
    <col min="10773" max="10776" width="6.7109375" style="86" customWidth="1"/>
    <col min="10777" max="10779" width="5.7109375" style="86" customWidth="1"/>
    <col min="10780" max="11008" width="9.140625" style="86"/>
    <col min="11009" max="11009" width="24.7109375" style="86" customWidth="1"/>
    <col min="11010" max="11010" width="24.5703125" style="86" customWidth="1"/>
    <col min="11011" max="11011" width="8.85546875" style="86" customWidth="1"/>
    <col min="11012" max="11012" width="8.28515625" style="86" customWidth="1"/>
    <col min="11013" max="11013" width="8.42578125" style="86" customWidth="1"/>
    <col min="11014" max="11014" width="8" style="86" customWidth="1"/>
    <col min="11015" max="11015" width="7.85546875" style="86" customWidth="1"/>
    <col min="11016" max="11017" width="7.5703125" style="86" customWidth="1"/>
    <col min="11018" max="11018" width="6.7109375" style="86" customWidth="1"/>
    <col min="11019" max="11019" width="5.85546875" style="86" customWidth="1"/>
    <col min="11020" max="11020" width="5.5703125" style="86" customWidth="1"/>
    <col min="11021" max="11024" width="6.7109375" style="86" customWidth="1"/>
    <col min="11025" max="11025" width="6.28515625" style="86" customWidth="1"/>
    <col min="11026" max="11026" width="6.5703125" style="86" customWidth="1"/>
    <col min="11027" max="11027" width="6.42578125" style="86" customWidth="1"/>
    <col min="11028" max="11028" width="5.85546875" style="86" customWidth="1"/>
    <col min="11029" max="11032" width="6.7109375" style="86" customWidth="1"/>
    <col min="11033" max="11035" width="5.7109375" style="86" customWidth="1"/>
    <col min="11036" max="11264" width="9.140625" style="86"/>
    <col min="11265" max="11265" width="24.7109375" style="86" customWidth="1"/>
    <col min="11266" max="11266" width="24.5703125" style="86" customWidth="1"/>
    <col min="11267" max="11267" width="8.85546875" style="86" customWidth="1"/>
    <col min="11268" max="11268" width="8.28515625" style="86" customWidth="1"/>
    <col min="11269" max="11269" width="8.42578125" style="86" customWidth="1"/>
    <col min="11270" max="11270" width="8" style="86" customWidth="1"/>
    <col min="11271" max="11271" width="7.85546875" style="86" customWidth="1"/>
    <col min="11272" max="11273" width="7.5703125" style="86" customWidth="1"/>
    <col min="11274" max="11274" width="6.7109375" style="86" customWidth="1"/>
    <col min="11275" max="11275" width="5.85546875" style="86" customWidth="1"/>
    <col min="11276" max="11276" width="5.5703125" style="86" customWidth="1"/>
    <col min="11277" max="11280" width="6.7109375" style="86" customWidth="1"/>
    <col min="11281" max="11281" width="6.28515625" style="86" customWidth="1"/>
    <col min="11282" max="11282" width="6.5703125" style="86" customWidth="1"/>
    <col min="11283" max="11283" width="6.42578125" style="86" customWidth="1"/>
    <col min="11284" max="11284" width="5.85546875" style="86" customWidth="1"/>
    <col min="11285" max="11288" width="6.7109375" style="86" customWidth="1"/>
    <col min="11289" max="11291" width="5.7109375" style="86" customWidth="1"/>
    <col min="11292" max="11520" width="9.140625" style="86"/>
    <col min="11521" max="11521" width="24.7109375" style="86" customWidth="1"/>
    <col min="11522" max="11522" width="24.5703125" style="86" customWidth="1"/>
    <col min="11523" max="11523" width="8.85546875" style="86" customWidth="1"/>
    <col min="11524" max="11524" width="8.28515625" style="86" customWidth="1"/>
    <col min="11525" max="11525" width="8.42578125" style="86" customWidth="1"/>
    <col min="11526" max="11526" width="8" style="86" customWidth="1"/>
    <col min="11527" max="11527" width="7.85546875" style="86" customWidth="1"/>
    <col min="11528" max="11529" width="7.5703125" style="86" customWidth="1"/>
    <col min="11530" max="11530" width="6.7109375" style="86" customWidth="1"/>
    <col min="11531" max="11531" width="5.85546875" style="86" customWidth="1"/>
    <col min="11532" max="11532" width="5.5703125" style="86" customWidth="1"/>
    <col min="11533" max="11536" width="6.7109375" style="86" customWidth="1"/>
    <col min="11537" max="11537" width="6.28515625" style="86" customWidth="1"/>
    <col min="11538" max="11538" width="6.5703125" style="86" customWidth="1"/>
    <col min="11539" max="11539" width="6.42578125" style="86" customWidth="1"/>
    <col min="11540" max="11540" width="5.85546875" style="86" customWidth="1"/>
    <col min="11541" max="11544" width="6.7109375" style="86" customWidth="1"/>
    <col min="11545" max="11547" width="5.7109375" style="86" customWidth="1"/>
    <col min="11548" max="11776" width="9.140625" style="86"/>
    <col min="11777" max="11777" width="24.7109375" style="86" customWidth="1"/>
    <col min="11778" max="11778" width="24.5703125" style="86" customWidth="1"/>
    <col min="11779" max="11779" width="8.85546875" style="86" customWidth="1"/>
    <col min="11780" max="11780" width="8.28515625" style="86" customWidth="1"/>
    <col min="11781" max="11781" width="8.42578125" style="86" customWidth="1"/>
    <col min="11782" max="11782" width="8" style="86" customWidth="1"/>
    <col min="11783" max="11783" width="7.85546875" style="86" customWidth="1"/>
    <col min="11784" max="11785" width="7.5703125" style="86" customWidth="1"/>
    <col min="11786" max="11786" width="6.7109375" style="86" customWidth="1"/>
    <col min="11787" max="11787" width="5.85546875" style="86" customWidth="1"/>
    <col min="11788" max="11788" width="5.5703125" style="86" customWidth="1"/>
    <col min="11789" max="11792" width="6.7109375" style="86" customWidth="1"/>
    <col min="11793" max="11793" width="6.28515625" style="86" customWidth="1"/>
    <col min="11794" max="11794" width="6.5703125" style="86" customWidth="1"/>
    <col min="11795" max="11795" width="6.42578125" style="86" customWidth="1"/>
    <col min="11796" max="11796" width="5.85546875" style="86" customWidth="1"/>
    <col min="11797" max="11800" width="6.7109375" style="86" customWidth="1"/>
    <col min="11801" max="11803" width="5.7109375" style="86" customWidth="1"/>
    <col min="11804" max="12032" width="9.140625" style="86"/>
    <col min="12033" max="12033" width="24.7109375" style="86" customWidth="1"/>
    <col min="12034" max="12034" width="24.5703125" style="86" customWidth="1"/>
    <col min="12035" max="12035" width="8.85546875" style="86" customWidth="1"/>
    <col min="12036" max="12036" width="8.28515625" style="86" customWidth="1"/>
    <col min="12037" max="12037" width="8.42578125" style="86" customWidth="1"/>
    <col min="12038" max="12038" width="8" style="86" customWidth="1"/>
    <col min="12039" max="12039" width="7.85546875" style="86" customWidth="1"/>
    <col min="12040" max="12041" width="7.5703125" style="86" customWidth="1"/>
    <col min="12042" max="12042" width="6.7109375" style="86" customWidth="1"/>
    <col min="12043" max="12043" width="5.85546875" style="86" customWidth="1"/>
    <col min="12044" max="12044" width="5.5703125" style="86" customWidth="1"/>
    <col min="12045" max="12048" width="6.7109375" style="86" customWidth="1"/>
    <col min="12049" max="12049" width="6.28515625" style="86" customWidth="1"/>
    <col min="12050" max="12050" width="6.5703125" style="86" customWidth="1"/>
    <col min="12051" max="12051" width="6.42578125" style="86" customWidth="1"/>
    <col min="12052" max="12052" width="5.85546875" style="86" customWidth="1"/>
    <col min="12053" max="12056" width="6.7109375" style="86" customWidth="1"/>
    <col min="12057" max="12059" width="5.7109375" style="86" customWidth="1"/>
    <col min="12060" max="12288" width="9.140625" style="86"/>
    <col min="12289" max="12289" width="24.7109375" style="86" customWidth="1"/>
    <col min="12290" max="12290" width="24.5703125" style="86" customWidth="1"/>
    <col min="12291" max="12291" width="8.85546875" style="86" customWidth="1"/>
    <col min="12292" max="12292" width="8.28515625" style="86" customWidth="1"/>
    <col min="12293" max="12293" width="8.42578125" style="86" customWidth="1"/>
    <col min="12294" max="12294" width="8" style="86" customWidth="1"/>
    <col min="12295" max="12295" width="7.85546875" style="86" customWidth="1"/>
    <col min="12296" max="12297" width="7.5703125" style="86" customWidth="1"/>
    <col min="12298" max="12298" width="6.7109375" style="86" customWidth="1"/>
    <col min="12299" max="12299" width="5.85546875" style="86" customWidth="1"/>
    <col min="12300" max="12300" width="5.5703125" style="86" customWidth="1"/>
    <col min="12301" max="12304" width="6.7109375" style="86" customWidth="1"/>
    <col min="12305" max="12305" width="6.28515625" style="86" customWidth="1"/>
    <col min="12306" max="12306" width="6.5703125" style="86" customWidth="1"/>
    <col min="12307" max="12307" width="6.42578125" style="86" customWidth="1"/>
    <col min="12308" max="12308" width="5.85546875" style="86" customWidth="1"/>
    <col min="12309" max="12312" width="6.7109375" style="86" customWidth="1"/>
    <col min="12313" max="12315" width="5.7109375" style="86" customWidth="1"/>
    <col min="12316" max="12544" width="9.140625" style="86"/>
    <col min="12545" max="12545" width="24.7109375" style="86" customWidth="1"/>
    <col min="12546" max="12546" width="24.5703125" style="86" customWidth="1"/>
    <col min="12547" max="12547" width="8.85546875" style="86" customWidth="1"/>
    <col min="12548" max="12548" width="8.28515625" style="86" customWidth="1"/>
    <col min="12549" max="12549" width="8.42578125" style="86" customWidth="1"/>
    <col min="12550" max="12550" width="8" style="86" customWidth="1"/>
    <col min="12551" max="12551" width="7.85546875" style="86" customWidth="1"/>
    <col min="12552" max="12553" width="7.5703125" style="86" customWidth="1"/>
    <col min="12554" max="12554" width="6.7109375" style="86" customWidth="1"/>
    <col min="12555" max="12555" width="5.85546875" style="86" customWidth="1"/>
    <col min="12556" max="12556" width="5.5703125" style="86" customWidth="1"/>
    <col min="12557" max="12560" width="6.7109375" style="86" customWidth="1"/>
    <col min="12561" max="12561" width="6.28515625" style="86" customWidth="1"/>
    <col min="12562" max="12562" width="6.5703125" style="86" customWidth="1"/>
    <col min="12563" max="12563" width="6.42578125" style="86" customWidth="1"/>
    <col min="12564" max="12564" width="5.85546875" style="86" customWidth="1"/>
    <col min="12565" max="12568" width="6.7109375" style="86" customWidth="1"/>
    <col min="12569" max="12571" width="5.7109375" style="86" customWidth="1"/>
    <col min="12572" max="12800" width="9.140625" style="86"/>
    <col min="12801" max="12801" width="24.7109375" style="86" customWidth="1"/>
    <col min="12802" max="12802" width="24.5703125" style="86" customWidth="1"/>
    <col min="12803" max="12803" width="8.85546875" style="86" customWidth="1"/>
    <col min="12804" max="12804" width="8.28515625" style="86" customWidth="1"/>
    <col min="12805" max="12805" width="8.42578125" style="86" customWidth="1"/>
    <col min="12806" max="12806" width="8" style="86" customWidth="1"/>
    <col min="12807" max="12807" width="7.85546875" style="86" customWidth="1"/>
    <col min="12808" max="12809" width="7.5703125" style="86" customWidth="1"/>
    <col min="12810" max="12810" width="6.7109375" style="86" customWidth="1"/>
    <col min="12811" max="12811" width="5.85546875" style="86" customWidth="1"/>
    <col min="12812" max="12812" width="5.5703125" style="86" customWidth="1"/>
    <col min="12813" max="12816" width="6.7109375" style="86" customWidth="1"/>
    <col min="12817" max="12817" width="6.28515625" style="86" customWidth="1"/>
    <col min="12818" max="12818" width="6.5703125" style="86" customWidth="1"/>
    <col min="12819" max="12819" width="6.42578125" style="86" customWidth="1"/>
    <col min="12820" max="12820" width="5.85546875" style="86" customWidth="1"/>
    <col min="12821" max="12824" width="6.7109375" style="86" customWidth="1"/>
    <col min="12825" max="12827" width="5.7109375" style="86" customWidth="1"/>
    <col min="12828" max="13056" width="9.140625" style="86"/>
    <col min="13057" max="13057" width="24.7109375" style="86" customWidth="1"/>
    <col min="13058" max="13058" width="24.5703125" style="86" customWidth="1"/>
    <col min="13059" max="13059" width="8.85546875" style="86" customWidth="1"/>
    <col min="13060" max="13060" width="8.28515625" style="86" customWidth="1"/>
    <col min="13061" max="13061" width="8.42578125" style="86" customWidth="1"/>
    <col min="13062" max="13062" width="8" style="86" customWidth="1"/>
    <col min="13063" max="13063" width="7.85546875" style="86" customWidth="1"/>
    <col min="13064" max="13065" width="7.5703125" style="86" customWidth="1"/>
    <col min="13066" max="13066" width="6.7109375" style="86" customWidth="1"/>
    <col min="13067" max="13067" width="5.85546875" style="86" customWidth="1"/>
    <col min="13068" max="13068" width="5.5703125" style="86" customWidth="1"/>
    <col min="13069" max="13072" width="6.7109375" style="86" customWidth="1"/>
    <col min="13073" max="13073" width="6.28515625" style="86" customWidth="1"/>
    <col min="13074" max="13074" width="6.5703125" style="86" customWidth="1"/>
    <col min="13075" max="13075" width="6.42578125" style="86" customWidth="1"/>
    <col min="13076" max="13076" width="5.85546875" style="86" customWidth="1"/>
    <col min="13077" max="13080" width="6.7109375" style="86" customWidth="1"/>
    <col min="13081" max="13083" width="5.7109375" style="86" customWidth="1"/>
    <col min="13084" max="13312" width="9.140625" style="86"/>
    <col min="13313" max="13313" width="24.7109375" style="86" customWidth="1"/>
    <col min="13314" max="13314" width="24.5703125" style="86" customWidth="1"/>
    <col min="13315" max="13315" width="8.85546875" style="86" customWidth="1"/>
    <col min="13316" max="13316" width="8.28515625" style="86" customWidth="1"/>
    <col min="13317" max="13317" width="8.42578125" style="86" customWidth="1"/>
    <col min="13318" max="13318" width="8" style="86" customWidth="1"/>
    <col min="13319" max="13319" width="7.85546875" style="86" customWidth="1"/>
    <col min="13320" max="13321" width="7.5703125" style="86" customWidth="1"/>
    <col min="13322" max="13322" width="6.7109375" style="86" customWidth="1"/>
    <col min="13323" max="13323" width="5.85546875" style="86" customWidth="1"/>
    <col min="13324" max="13324" width="5.5703125" style="86" customWidth="1"/>
    <col min="13325" max="13328" width="6.7109375" style="86" customWidth="1"/>
    <col min="13329" max="13329" width="6.28515625" style="86" customWidth="1"/>
    <col min="13330" max="13330" width="6.5703125" style="86" customWidth="1"/>
    <col min="13331" max="13331" width="6.42578125" style="86" customWidth="1"/>
    <col min="13332" max="13332" width="5.85546875" style="86" customWidth="1"/>
    <col min="13333" max="13336" width="6.7109375" style="86" customWidth="1"/>
    <col min="13337" max="13339" width="5.7109375" style="86" customWidth="1"/>
    <col min="13340" max="13568" width="9.140625" style="86"/>
    <col min="13569" max="13569" width="24.7109375" style="86" customWidth="1"/>
    <col min="13570" max="13570" width="24.5703125" style="86" customWidth="1"/>
    <col min="13571" max="13571" width="8.85546875" style="86" customWidth="1"/>
    <col min="13572" max="13572" width="8.28515625" style="86" customWidth="1"/>
    <col min="13573" max="13573" width="8.42578125" style="86" customWidth="1"/>
    <col min="13574" max="13574" width="8" style="86" customWidth="1"/>
    <col min="13575" max="13575" width="7.85546875" style="86" customWidth="1"/>
    <col min="13576" max="13577" width="7.5703125" style="86" customWidth="1"/>
    <col min="13578" max="13578" width="6.7109375" style="86" customWidth="1"/>
    <col min="13579" max="13579" width="5.85546875" style="86" customWidth="1"/>
    <col min="13580" max="13580" width="5.5703125" style="86" customWidth="1"/>
    <col min="13581" max="13584" width="6.7109375" style="86" customWidth="1"/>
    <col min="13585" max="13585" width="6.28515625" style="86" customWidth="1"/>
    <col min="13586" max="13586" width="6.5703125" style="86" customWidth="1"/>
    <col min="13587" max="13587" width="6.42578125" style="86" customWidth="1"/>
    <col min="13588" max="13588" width="5.85546875" style="86" customWidth="1"/>
    <col min="13589" max="13592" width="6.7109375" style="86" customWidth="1"/>
    <col min="13593" max="13595" width="5.7109375" style="86" customWidth="1"/>
    <col min="13596" max="13824" width="9.140625" style="86"/>
    <col min="13825" max="13825" width="24.7109375" style="86" customWidth="1"/>
    <col min="13826" max="13826" width="24.5703125" style="86" customWidth="1"/>
    <col min="13827" max="13827" width="8.85546875" style="86" customWidth="1"/>
    <col min="13828" max="13828" width="8.28515625" style="86" customWidth="1"/>
    <col min="13829" max="13829" width="8.42578125" style="86" customWidth="1"/>
    <col min="13830" max="13830" width="8" style="86" customWidth="1"/>
    <col min="13831" max="13831" width="7.85546875" style="86" customWidth="1"/>
    <col min="13832" max="13833" width="7.5703125" style="86" customWidth="1"/>
    <col min="13834" max="13834" width="6.7109375" style="86" customWidth="1"/>
    <col min="13835" max="13835" width="5.85546875" style="86" customWidth="1"/>
    <col min="13836" max="13836" width="5.5703125" style="86" customWidth="1"/>
    <col min="13837" max="13840" width="6.7109375" style="86" customWidth="1"/>
    <col min="13841" max="13841" width="6.28515625" style="86" customWidth="1"/>
    <col min="13842" max="13842" width="6.5703125" style="86" customWidth="1"/>
    <col min="13843" max="13843" width="6.42578125" style="86" customWidth="1"/>
    <col min="13844" max="13844" width="5.85546875" style="86" customWidth="1"/>
    <col min="13845" max="13848" width="6.7109375" style="86" customWidth="1"/>
    <col min="13849" max="13851" width="5.7109375" style="86" customWidth="1"/>
    <col min="13852" max="14080" width="9.140625" style="86"/>
    <col min="14081" max="14081" width="24.7109375" style="86" customWidth="1"/>
    <col min="14082" max="14082" width="24.5703125" style="86" customWidth="1"/>
    <col min="14083" max="14083" width="8.85546875" style="86" customWidth="1"/>
    <col min="14084" max="14084" width="8.28515625" style="86" customWidth="1"/>
    <col min="14085" max="14085" width="8.42578125" style="86" customWidth="1"/>
    <col min="14086" max="14086" width="8" style="86" customWidth="1"/>
    <col min="14087" max="14087" width="7.85546875" style="86" customWidth="1"/>
    <col min="14088" max="14089" width="7.5703125" style="86" customWidth="1"/>
    <col min="14090" max="14090" width="6.7109375" style="86" customWidth="1"/>
    <col min="14091" max="14091" width="5.85546875" style="86" customWidth="1"/>
    <col min="14092" max="14092" width="5.5703125" style="86" customWidth="1"/>
    <col min="14093" max="14096" width="6.7109375" style="86" customWidth="1"/>
    <col min="14097" max="14097" width="6.28515625" style="86" customWidth="1"/>
    <col min="14098" max="14098" width="6.5703125" style="86" customWidth="1"/>
    <col min="14099" max="14099" width="6.42578125" style="86" customWidth="1"/>
    <col min="14100" max="14100" width="5.85546875" style="86" customWidth="1"/>
    <col min="14101" max="14104" width="6.7109375" style="86" customWidth="1"/>
    <col min="14105" max="14107" width="5.7109375" style="86" customWidth="1"/>
    <col min="14108" max="14336" width="9.140625" style="86"/>
    <col min="14337" max="14337" width="24.7109375" style="86" customWidth="1"/>
    <col min="14338" max="14338" width="24.5703125" style="86" customWidth="1"/>
    <col min="14339" max="14339" width="8.85546875" style="86" customWidth="1"/>
    <col min="14340" max="14340" width="8.28515625" style="86" customWidth="1"/>
    <col min="14341" max="14341" width="8.42578125" style="86" customWidth="1"/>
    <col min="14342" max="14342" width="8" style="86" customWidth="1"/>
    <col min="14343" max="14343" width="7.85546875" style="86" customWidth="1"/>
    <col min="14344" max="14345" width="7.5703125" style="86" customWidth="1"/>
    <col min="14346" max="14346" width="6.7109375" style="86" customWidth="1"/>
    <col min="14347" max="14347" width="5.85546875" style="86" customWidth="1"/>
    <col min="14348" max="14348" width="5.5703125" style="86" customWidth="1"/>
    <col min="14349" max="14352" width="6.7109375" style="86" customWidth="1"/>
    <col min="14353" max="14353" width="6.28515625" style="86" customWidth="1"/>
    <col min="14354" max="14354" width="6.5703125" style="86" customWidth="1"/>
    <col min="14355" max="14355" width="6.42578125" style="86" customWidth="1"/>
    <col min="14356" max="14356" width="5.85546875" style="86" customWidth="1"/>
    <col min="14357" max="14360" width="6.7109375" style="86" customWidth="1"/>
    <col min="14361" max="14363" width="5.7109375" style="86" customWidth="1"/>
    <col min="14364" max="14592" width="9.140625" style="86"/>
    <col min="14593" max="14593" width="24.7109375" style="86" customWidth="1"/>
    <col min="14594" max="14594" width="24.5703125" style="86" customWidth="1"/>
    <col min="14595" max="14595" width="8.85546875" style="86" customWidth="1"/>
    <col min="14596" max="14596" width="8.28515625" style="86" customWidth="1"/>
    <col min="14597" max="14597" width="8.42578125" style="86" customWidth="1"/>
    <col min="14598" max="14598" width="8" style="86" customWidth="1"/>
    <col min="14599" max="14599" width="7.85546875" style="86" customWidth="1"/>
    <col min="14600" max="14601" width="7.5703125" style="86" customWidth="1"/>
    <col min="14602" max="14602" width="6.7109375" style="86" customWidth="1"/>
    <col min="14603" max="14603" width="5.85546875" style="86" customWidth="1"/>
    <col min="14604" max="14604" width="5.5703125" style="86" customWidth="1"/>
    <col min="14605" max="14608" width="6.7109375" style="86" customWidth="1"/>
    <col min="14609" max="14609" width="6.28515625" style="86" customWidth="1"/>
    <col min="14610" max="14610" width="6.5703125" style="86" customWidth="1"/>
    <col min="14611" max="14611" width="6.42578125" style="86" customWidth="1"/>
    <col min="14612" max="14612" width="5.85546875" style="86" customWidth="1"/>
    <col min="14613" max="14616" width="6.7109375" style="86" customWidth="1"/>
    <col min="14617" max="14619" width="5.7109375" style="86" customWidth="1"/>
    <col min="14620" max="14848" width="9.140625" style="86"/>
    <col min="14849" max="14849" width="24.7109375" style="86" customWidth="1"/>
    <col min="14850" max="14850" width="24.5703125" style="86" customWidth="1"/>
    <col min="14851" max="14851" width="8.85546875" style="86" customWidth="1"/>
    <col min="14852" max="14852" width="8.28515625" style="86" customWidth="1"/>
    <col min="14853" max="14853" width="8.42578125" style="86" customWidth="1"/>
    <col min="14854" max="14854" width="8" style="86" customWidth="1"/>
    <col min="14855" max="14855" width="7.85546875" style="86" customWidth="1"/>
    <col min="14856" max="14857" width="7.5703125" style="86" customWidth="1"/>
    <col min="14858" max="14858" width="6.7109375" style="86" customWidth="1"/>
    <col min="14859" max="14859" width="5.85546875" style="86" customWidth="1"/>
    <col min="14860" max="14860" width="5.5703125" style="86" customWidth="1"/>
    <col min="14861" max="14864" width="6.7109375" style="86" customWidth="1"/>
    <col min="14865" max="14865" width="6.28515625" style="86" customWidth="1"/>
    <col min="14866" max="14866" width="6.5703125" style="86" customWidth="1"/>
    <col min="14867" max="14867" width="6.42578125" style="86" customWidth="1"/>
    <col min="14868" max="14868" width="5.85546875" style="86" customWidth="1"/>
    <col min="14869" max="14872" width="6.7109375" style="86" customWidth="1"/>
    <col min="14873" max="14875" width="5.7109375" style="86" customWidth="1"/>
    <col min="14876" max="15104" width="9.140625" style="86"/>
    <col min="15105" max="15105" width="24.7109375" style="86" customWidth="1"/>
    <col min="15106" max="15106" width="24.5703125" style="86" customWidth="1"/>
    <col min="15107" max="15107" width="8.85546875" style="86" customWidth="1"/>
    <col min="15108" max="15108" width="8.28515625" style="86" customWidth="1"/>
    <col min="15109" max="15109" width="8.42578125" style="86" customWidth="1"/>
    <col min="15110" max="15110" width="8" style="86" customWidth="1"/>
    <col min="15111" max="15111" width="7.85546875" style="86" customWidth="1"/>
    <col min="15112" max="15113" width="7.5703125" style="86" customWidth="1"/>
    <col min="15114" max="15114" width="6.7109375" style="86" customWidth="1"/>
    <col min="15115" max="15115" width="5.85546875" style="86" customWidth="1"/>
    <col min="15116" max="15116" width="5.5703125" style="86" customWidth="1"/>
    <col min="15117" max="15120" width="6.7109375" style="86" customWidth="1"/>
    <col min="15121" max="15121" width="6.28515625" style="86" customWidth="1"/>
    <col min="15122" max="15122" width="6.5703125" style="86" customWidth="1"/>
    <col min="15123" max="15123" width="6.42578125" style="86" customWidth="1"/>
    <col min="15124" max="15124" width="5.85546875" style="86" customWidth="1"/>
    <col min="15125" max="15128" width="6.7109375" style="86" customWidth="1"/>
    <col min="15129" max="15131" width="5.7109375" style="86" customWidth="1"/>
    <col min="15132" max="15360" width="9.140625" style="86"/>
    <col min="15361" max="15361" width="24.7109375" style="86" customWidth="1"/>
    <col min="15362" max="15362" width="24.5703125" style="86" customWidth="1"/>
    <col min="15363" max="15363" width="8.85546875" style="86" customWidth="1"/>
    <col min="15364" max="15364" width="8.28515625" style="86" customWidth="1"/>
    <col min="15365" max="15365" width="8.42578125" style="86" customWidth="1"/>
    <col min="15366" max="15366" width="8" style="86" customWidth="1"/>
    <col min="15367" max="15367" width="7.85546875" style="86" customWidth="1"/>
    <col min="15368" max="15369" width="7.5703125" style="86" customWidth="1"/>
    <col min="15370" max="15370" width="6.7109375" style="86" customWidth="1"/>
    <col min="15371" max="15371" width="5.85546875" style="86" customWidth="1"/>
    <col min="15372" max="15372" width="5.5703125" style="86" customWidth="1"/>
    <col min="15373" max="15376" width="6.7109375" style="86" customWidth="1"/>
    <col min="15377" max="15377" width="6.28515625" style="86" customWidth="1"/>
    <col min="15378" max="15378" width="6.5703125" style="86" customWidth="1"/>
    <col min="15379" max="15379" width="6.42578125" style="86" customWidth="1"/>
    <col min="15380" max="15380" width="5.85546875" style="86" customWidth="1"/>
    <col min="15381" max="15384" width="6.7109375" style="86" customWidth="1"/>
    <col min="15385" max="15387" width="5.7109375" style="86" customWidth="1"/>
    <col min="15388" max="15616" width="9.140625" style="86"/>
    <col min="15617" max="15617" width="24.7109375" style="86" customWidth="1"/>
    <col min="15618" max="15618" width="24.5703125" style="86" customWidth="1"/>
    <col min="15619" max="15619" width="8.85546875" style="86" customWidth="1"/>
    <col min="15620" max="15620" width="8.28515625" style="86" customWidth="1"/>
    <col min="15621" max="15621" width="8.42578125" style="86" customWidth="1"/>
    <col min="15622" max="15622" width="8" style="86" customWidth="1"/>
    <col min="15623" max="15623" width="7.85546875" style="86" customWidth="1"/>
    <col min="15624" max="15625" width="7.5703125" style="86" customWidth="1"/>
    <col min="15626" max="15626" width="6.7109375" style="86" customWidth="1"/>
    <col min="15627" max="15627" width="5.85546875" style="86" customWidth="1"/>
    <col min="15628" max="15628" width="5.5703125" style="86" customWidth="1"/>
    <col min="15629" max="15632" width="6.7109375" style="86" customWidth="1"/>
    <col min="15633" max="15633" width="6.28515625" style="86" customWidth="1"/>
    <col min="15634" max="15634" width="6.5703125" style="86" customWidth="1"/>
    <col min="15635" max="15635" width="6.42578125" style="86" customWidth="1"/>
    <col min="15636" max="15636" width="5.85546875" style="86" customWidth="1"/>
    <col min="15637" max="15640" width="6.7109375" style="86" customWidth="1"/>
    <col min="15641" max="15643" width="5.7109375" style="86" customWidth="1"/>
    <col min="15644" max="15872" width="9.140625" style="86"/>
    <col min="15873" max="15873" width="24.7109375" style="86" customWidth="1"/>
    <col min="15874" max="15874" width="24.5703125" style="86" customWidth="1"/>
    <col min="15875" max="15875" width="8.85546875" style="86" customWidth="1"/>
    <col min="15876" max="15876" width="8.28515625" style="86" customWidth="1"/>
    <col min="15877" max="15877" width="8.42578125" style="86" customWidth="1"/>
    <col min="15878" max="15878" width="8" style="86" customWidth="1"/>
    <col min="15879" max="15879" width="7.85546875" style="86" customWidth="1"/>
    <col min="15880" max="15881" width="7.5703125" style="86" customWidth="1"/>
    <col min="15882" max="15882" width="6.7109375" style="86" customWidth="1"/>
    <col min="15883" max="15883" width="5.85546875" style="86" customWidth="1"/>
    <col min="15884" max="15884" width="5.5703125" style="86" customWidth="1"/>
    <col min="15885" max="15888" width="6.7109375" style="86" customWidth="1"/>
    <col min="15889" max="15889" width="6.28515625" style="86" customWidth="1"/>
    <col min="15890" max="15890" width="6.5703125" style="86" customWidth="1"/>
    <col min="15891" max="15891" width="6.42578125" style="86" customWidth="1"/>
    <col min="15892" max="15892" width="5.85546875" style="86" customWidth="1"/>
    <col min="15893" max="15896" width="6.7109375" style="86" customWidth="1"/>
    <col min="15897" max="15899" width="5.7109375" style="86" customWidth="1"/>
    <col min="15900" max="16128" width="9.140625" style="86"/>
    <col min="16129" max="16129" width="24.7109375" style="86" customWidth="1"/>
    <col min="16130" max="16130" width="24.5703125" style="86" customWidth="1"/>
    <col min="16131" max="16131" width="8.85546875" style="86" customWidth="1"/>
    <col min="16132" max="16132" width="8.28515625" style="86" customWidth="1"/>
    <col min="16133" max="16133" width="8.42578125" style="86" customWidth="1"/>
    <col min="16134" max="16134" width="8" style="86" customWidth="1"/>
    <col min="16135" max="16135" width="7.85546875" style="86" customWidth="1"/>
    <col min="16136" max="16137" width="7.5703125" style="86" customWidth="1"/>
    <col min="16138" max="16138" width="6.7109375" style="86" customWidth="1"/>
    <col min="16139" max="16139" width="5.85546875" style="86" customWidth="1"/>
    <col min="16140" max="16140" width="5.5703125" style="86" customWidth="1"/>
    <col min="16141" max="16144" width="6.7109375" style="86" customWidth="1"/>
    <col min="16145" max="16145" width="6.28515625" style="86" customWidth="1"/>
    <col min="16146" max="16146" width="6.5703125" style="86" customWidth="1"/>
    <col min="16147" max="16147" width="6.42578125" style="86" customWidth="1"/>
    <col min="16148" max="16148" width="5.85546875" style="86" customWidth="1"/>
    <col min="16149" max="16152" width="6.7109375" style="86" customWidth="1"/>
    <col min="16153" max="16155" width="5.7109375" style="86" customWidth="1"/>
    <col min="16156" max="16384" width="9.140625" style="86"/>
  </cols>
  <sheetData>
    <row r="1" spans="1:27" ht="31.5" customHeight="1">
      <c r="A1" s="1001" t="s">
        <v>1741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  <c r="S1" s="1001"/>
      <c r="T1" s="1001"/>
      <c r="U1" s="1001"/>
      <c r="V1" s="1001"/>
      <c r="W1" s="1001"/>
      <c r="X1" s="1001"/>
      <c r="Y1" s="1001"/>
      <c r="Z1" s="1001"/>
      <c r="AA1" s="1001"/>
    </row>
    <row r="2" spans="1:27" ht="25.5" customHeight="1" thickBot="1">
      <c r="A2" s="1002" t="s">
        <v>1753</v>
      </c>
      <c r="B2" s="1002"/>
      <c r="C2" s="1002"/>
      <c r="D2" s="1002"/>
      <c r="E2" s="1002"/>
      <c r="F2" s="1002"/>
      <c r="G2" s="1002"/>
      <c r="H2" s="1002"/>
      <c r="I2" s="1002"/>
      <c r="J2" s="1002"/>
      <c r="K2" s="1002"/>
      <c r="L2" s="1002"/>
      <c r="M2" s="1002"/>
      <c r="N2" s="1002"/>
      <c r="O2" s="1002"/>
      <c r="P2" s="1002"/>
      <c r="Q2" s="1002"/>
      <c r="R2" s="1002"/>
      <c r="S2" s="1002"/>
      <c r="T2" s="1002"/>
      <c r="U2" s="1002"/>
      <c r="V2" s="1002"/>
      <c r="W2" s="1002"/>
      <c r="X2" s="1002"/>
      <c r="Y2" s="1002"/>
      <c r="Z2" s="1002"/>
      <c r="AA2" s="1002"/>
    </row>
    <row r="3" spans="1:27" ht="27" customHeight="1" thickBot="1">
      <c r="A3" s="1019" t="s">
        <v>1742</v>
      </c>
      <c r="B3" s="1020"/>
      <c r="C3" s="1003" t="s">
        <v>1743</v>
      </c>
      <c r="D3" s="1005" t="s">
        <v>1584</v>
      </c>
      <c r="E3" s="1006"/>
      <c r="F3" s="1006"/>
      <c r="G3" s="1007" t="s">
        <v>1670</v>
      </c>
      <c r="H3" s="1008"/>
      <c r="I3" s="1009"/>
      <c r="J3" s="1010" t="s">
        <v>1671</v>
      </c>
      <c r="K3" s="1011"/>
      <c r="L3" s="1012"/>
      <c r="M3" s="1010" t="s">
        <v>1672</v>
      </c>
      <c r="N3" s="1011"/>
      <c r="O3" s="1012"/>
      <c r="P3" s="1010" t="s">
        <v>1673</v>
      </c>
      <c r="Q3" s="1011"/>
      <c r="R3" s="1012"/>
      <c r="S3" s="1010" t="s">
        <v>1674</v>
      </c>
      <c r="T3" s="1011"/>
      <c r="U3" s="1012"/>
      <c r="V3" s="1010" t="s">
        <v>1675</v>
      </c>
      <c r="W3" s="1011"/>
      <c r="X3" s="1012"/>
      <c r="Y3" s="1010" t="s">
        <v>1676</v>
      </c>
      <c r="Z3" s="1011"/>
      <c r="AA3" s="1012"/>
    </row>
    <row r="4" spans="1:27" ht="27" customHeight="1" thickBot="1">
      <c r="A4" s="1021"/>
      <c r="B4" s="1022"/>
      <c r="C4" s="1004"/>
      <c r="D4" s="245" t="s">
        <v>450</v>
      </c>
      <c r="E4" s="246" t="s">
        <v>448</v>
      </c>
      <c r="F4" s="247" t="s">
        <v>449</v>
      </c>
      <c r="G4" s="248" t="s">
        <v>450</v>
      </c>
      <c r="H4" s="249" t="s">
        <v>448</v>
      </c>
      <c r="I4" s="250" t="s">
        <v>449</v>
      </c>
      <c r="J4" s="245" t="s">
        <v>450</v>
      </c>
      <c r="K4" s="246" t="s">
        <v>448</v>
      </c>
      <c r="L4" s="251" t="s">
        <v>449</v>
      </c>
      <c r="M4" s="245" t="s">
        <v>450</v>
      </c>
      <c r="N4" s="246" t="s">
        <v>448</v>
      </c>
      <c r="O4" s="251" t="s">
        <v>449</v>
      </c>
      <c r="P4" s="245" t="s">
        <v>450</v>
      </c>
      <c r="Q4" s="246" t="s">
        <v>448</v>
      </c>
      <c r="R4" s="251" t="s">
        <v>449</v>
      </c>
      <c r="S4" s="245" t="s">
        <v>450</v>
      </c>
      <c r="T4" s="246" t="s">
        <v>448</v>
      </c>
      <c r="U4" s="251" t="s">
        <v>449</v>
      </c>
      <c r="V4" s="245" t="s">
        <v>450</v>
      </c>
      <c r="W4" s="246" t="s">
        <v>448</v>
      </c>
      <c r="X4" s="251" t="s">
        <v>449</v>
      </c>
      <c r="Y4" s="245" t="s">
        <v>450</v>
      </c>
      <c r="Z4" s="246" t="s">
        <v>448</v>
      </c>
      <c r="AA4" s="251" t="s">
        <v>449</v>
      </c>
    </row>
    <row r="5" spans="1:27" ht="27" customHeight="1" thickBot="1">
      <c r="A5" s="1015" t="s">
        <v>1757</v>
      </c>
      <c r="B5" s="252" t="s">
        <v>1758</v>
      </c>
      <c r="C5" s="271">
        <f>SUM(OK_KUR_SAY!C11:C12)</f>
        <v>22</v>
      </c>
      <c r="D5" s="253">
        <f>SUM(G5,J5,M5,P5,S5,V5,Y5)</f>
        <v>2035</v>
      </c>
      <c r="E5" s="254">
        <f>SUM(H5,N5,Q5,T5,W5,Z5,K5)</f>
        <v>1047</v>
      </c>
      <c r="F5" s="254">
        <f>SUM(I5,O5,R5,U5,X5,AA5,L5)</f>
        <v>988</v>
      </c>
      <c r="G5" s="255">
        <f t="shared" ref="G5:G14" si="0">SUM(H5:I5)</f>
        <v>1665</v>
      </c>
      <c r="H5" s="256">
        <f>SUM(OK_ÖN_ÖĞ_SAY!Q23)</f>
        <v>864</v>
      </c>
      <c r="I5" s="257">
        <f>SUM(OK_ÖN_ÖĞ_SAY!R23)</f>
        <v>801</v>
      </c>
      <c r="J5" s="255">
        <f>SUM(K5:L5)</f>
        <v>45</v>
      </c>
      <c r="K5" s="256">
        <f>SUM(OK_ÖN_ÖĞ_SAY!Q24)</f>
        <v>29</v>
      </c>
      <c r="L5" s="256">
        <f>SUM(OK_ÖN_ÖĞ_SAY!R24)</f>
        <v>16</v>
      </c>
      <c r="M5" s="255">
        <f>SUM(N5:O5)</f>
        <v>108</v>
      </c>
      <c r="N5" s="256">
        <f>SUM(OK_ÖN_ÖĞ_SAY!Q26)</f>
        <v>47</v>
      </c>
      <c r="O5" s="256">
        <f>SUM(OK_ÖN_ÖĞ_SAY!R26)</f>
        <v>61</v>
      </c>
      <c r="P5" s="255">
        <f>SUM(Q5:R5)</f>
        <v>42</v>
      </c>
      <c r="Q5" s="256">
        <f>SUM(OK_ÖN_ÖĞ_SAY!Q29)</f>
        <v>20</v>
      </c>
      <c r="R5" s="256">
        <f>SUM(OK_ÖN_ÖĞ_SAY!R29)</f>
        <v>22</v>
      </c>
      <c r="S5" s="255">
        <f>SUM(T5:U5)</f>
        <v>32</v>
      </c>
      <c r="T5" s="256">
        <f>SUM(OK_ÖN_ÖĞ_SAY!Q31)</f>
        <v>17</v>
      </c>
      <c r="U5" s="256">
        <f>SUM(OK_ÖN_ÖĞ_SAY!R31)</f>
        <v>15</v>
      </c>
      <c r="V5" s="255">
        <f>SUM(W5:X5)</f>
        <v>110</v>
      </c>
      <c r="W5" s="256">
        <f>SUM(OK_ÖN_ÖĞ_SAY!Q33)</f>
        <v>58</v>
      </c>
      <c r="X5" s="256">
        <f>SUM(OK_ÖN_ÖĞ_SAY!R33)</f>
        <v>52</v>
      </c>
      <c r="Y5" s="255">
        <f>SUM(Z5:AA5)</f>
        <v>33</v>
      </c>
      <c r="Z5" s="256">
        <f>SUM(OK_ÖN_ÖĞ_SAY!Q35)</f>
        <v>12</v>
      </c>
      <c r="AA5" s="257">
        <f>SUM(OK_ÖN_ÖĞ_SAY!R35)</f>
        <v>21</v>
      </c>
    </row>
    <row r="6" spans="1:27" ht="27" customHeight="1" thickBot="1">
      <c r="A6" s="1016"/>
      <c r="B6" s="258" t="s">
        <v>1759</v>
      </c>
      <c r="C6" s="272">
        <f>SUM(OK_ÖN_ÖĞ_SAY!D157,OK_ÖN_ÖĞ_SAY!D160,OK_ÖN_ÖĞ_SAY!D178,OK_ÖN_ÖĞ_SAY!D197,OK_ÖN_ÖĞ_SAY!D210,OK_ÖN_ÖĞ_SAY!D233)</f>
        <v>175</v>
      </c>
      <c r="D6" s="253">
        <f>SUM(G6,J6,M6,P6,S6,Y6,V6)</f>
        <v>4276</v>
      </c>
      <c r="E6" s="253">
        <f>SUM(H6,K6,N6,Q6,T6,Z6,W6)</f>
        <v>2135</v>
      </c>
      <c r="F6" s="253">
        <f>SUM(I6,L6,O6,R6,U6,AA6,X6)</f>
        <v>2141</v>
      </c>
      <c r="G6" s="255">
        <f t="shared" si="0"/>
        <v>3332</v>
      </c>
      <c r="H6" s="259">
        <f>SUM(OK_ÖN_ÖĞ_SAY!Q157)</f>
        <v>1673</v>
      </c>
      <c r="I6" s="259">
        <f>SUM(OK_ÖN_ÖĞ_SAY!R157)</f>
        <v>1659</v>
      </c>
      <c r="J6" s="255">
        <f>SUM(K6:L6)</f>
        <v>15</v>
      </c>
      <c r="K6" s="259">
        <f>SUM(OK_ÖN_ÖĞ_SAY!Q160)</f>
        <v>6</v>
      </c>
      <c r="L6" s="259">
        <f>SUM(OK_ÖN_ÖĞ_SAY!R160)</f>
        <v>9</v>
      </c>
      <c r="M6" s="255">
        <f>SUM(N6:O6)</f>
        <v>237</v>
      </c>
      <c r="N6" s="259">
        <f>SUM(OK_ÖN_ÖĞ_SAY!Q178)</f>
        <v>124</v>
      </c>
      <c r="O6" s="259">
        <f>SUM(OK_ÖN_ÖĞ_SAY!R178)</f>
        <v>113</v>
      </c>
      <c r="P6" s="255">
        <f>SUM(Q6:R6)</f>
        <v>258</v>
      </c>
      <c r="Q6" s="259">
        <f>SUM(OK_ÖN_ÖĞ_SAY!Q197)</f>
        <v>129</v>
      </c>
      <c r="R6" s="259">
        <f>SUM(OK_ÖN_ÖĞ_SAY!R197)</f>
        <v>129</v>
      </c>
      <c r="S6" s="255">
        <f>SUM(T6:U6)</f>
        <v>112</v>
      </c>
      <c r="T6" s="259">
        <f>SUM(OK_ÖN_ÖĞ_SAY!Q210)</f>
        <v>47</v>
      </c>
      <c r="U6" s="259">
        <f>SUM(OK_ÖN_ÖĞ_SAY!R210)</f>
        <v>65</v>
      </c>
      <c r="V6" s="255">
        <f>SUM(W6:X6)</f>
        <v>322</v>
      </c>
      <c r="W6" s="259">
        <f>SUM(OK_ÖN_ÖĞ_SAY!Q233)</f>
        <v>156</v>
      </c>
      <c r="X6" s="259">
        <f>SUM(OK_ÖN_ÖĞ_SAY!R233)</f>
        <v>166</v>
      </c>
      <c r="Y6" s="255"/>
      <c r="Z6" s="259"/>
      <c r="AA6" s="260"/>
    </row>
    <row r="7" spans="1:27" ht="27" customHeight="1" thickBot="1">
      <c r="A7" s="1016"/>
      <c r="B7" s="261" t="s">
        <v>1760</v>
      </c>
      <c r="C7" s="273">
        <f>SUM(İLKOKUL!D250)</f>
        <v>224</v>
      </c>
      <c r="D7" s="262">
        <f>SUM(G7,J7,M7,P7,S7,V7,Y7)</f>
        <v>28388</v>
      </c>
      <c r="E7" s="263">
        <f t="shared" ref="E7:F9" si="1">SUM(H7,N7,Q7,T7,W7,Z7,K7)</f>
        <v>14666</v>
      </c>
      <c r="F7" s="263">
        <f t="shared" si="1"/>
        <v>13722</v>
      </c>
      <c r="G7" s="264">
        <f t="shared" si="0"/>
        <v>21484</v>
      </c>
      <c r="H7" s="265">
        <f>SUM(İLKOKUL!J131)</f>
        <v>11102</v>
      </c>
      <c r="I7" s="265">
        <f>SUM(İLKOKUL!K131)</f>
        <v>10382</v>
      </c>
      <c r="J7" s="264">
        <f>SUM(K7:L7)</f>
        <v>442</v>
      </c>
      <c r="K7" s="265">
        <f>SUM(İLKOKUL!J139)</f>
        <v>227</v>
      </c>
      <c r="L7" s="265">
        <f>SUM(İLKOKUL!K139)</f>
        <v>215</v>
      </c>
      <c r="M7" s="264">
        <f>SUM(N7:O7)</f>
        <v>2250</v>
      </c>
      <c r="N7" s="265">
        <f>SUM(İLKOKUL!J177)</f>
        <v>1169</v>
      </c>
      <c r="O7" s="265">
        <f>SUM(İLKOKUL!K177)</f>
        <v>1081</v>
      </c>
      <c r="P7" s="264">
        <f>SUM(Q7:R7)</f>
        <v>1376</v>
      </c>
      <c r="Q7" s="265">
        <f>SUM(İLKOKUL!J198)</f>
        <v>692</v>
      </c>
      <c r="R7" s="265">
        <f>SUM(İLKOKUL!K198)</f>
        <v>684</v>
      </c>
      <c r="S7" s="264">
        <f>SUM(T7:U7)</f>
        <v>748</v>
      </c>
      <c r="T7" s="265">
        <f>SUM(İLKOKUL!J214)</f>
        <v>372</v>
      </c>
      <c r="U7" s="265">
        <f>SUM(İLKOKUL!K214)</f>
        <v>376</v>
      </c>
      <c r="V7" s="264">
        <f>SUM(W7:X7)</f>
        <v>1933</v>
      </c>
      <c r="W7" s="265">
        <f>SUM(İLKOKUL!J245)</f>
        <v>1033</v>
      </c>
      <c r="X7" s="265">
        <f>SUM(İLKOKUL!K245)</f>
        <v>900</v>
      </c>
      <c r="Y7" s="264">
        <f>SUM(Z7:AA7)</f>
        <v>155</v>
      </c>
      <c r="Z7" s="265">
        <f>SUM(İLKOKUL!J247)</f>
        <v>71</v>
      </c>
      <c r="AA7" s="295">
        <f>SUM(İLKOKUL!K247)</f>
        <v>84</v>
      </c>
    </row>
    <row r="8" spans="1:27" ht="27" customHeight="1" thickBot="1">
      <c r="A8" s="1016"/>
      <c r="B8" s="266" t="s">
        <v>1761</v>
      </c>
      <c r="C8" s="274">
        <f>SUM(ORTAOKUL!D162)</f>
        <v>137</v>
      </c>
      <c r="D8" s="267">
        <f>SUM(G8,J8,M8,P8,S8,V8,Y8)</f>
        <v>25036</v>
      </c>
      <c r="E8" s="268">
        <f t="shared" si="1"/>
        <v>12877</v>
      </c>
      <c r="F8" s="268">
        <f t="shared" si="1"/>
        <v>12159</v>
      </c>
      <c r="G8" s="269">
        <f t="shared" si="0"/>
        <v>18470</v>
      </c>
      <c r="H8" s="270">
        <f>SUM(ORTAOKUL!I86)</f>
        <v>9533</v>
      </c>
      <c r="I8" s="270">
        <f>SUM(ORTAOKUL!J86)</f>
        <v>8937</v>
      </c>
      <c r="J8" s="269">
        <f>SUM(K8:L8)</f>
        <v>430</v>
      </c>
      <c r="K8" s="270">
        <f>SUM(ORTAOKUL!I94)</f>
        <v>222</v>
      </c>
      <c r="L8" s="270">
        <f>SUM(ORTAOKUL!J94)</f>
        <v>208</v>
      </c>
      <c r="M8" s="269">
        <f>SUM(N8:O8)</f>
        <v>2212</v>
      </c>
      <c r="N8" s="270">
        <f>SUM(ORTAOKUL!I114)</f>
        <v>1143</v>
      </c>
      <c r="O8" s="270">
        <f>SUM(ORTAOKUL!J114)</f>
        <v>1069</v>
      </c>
      <c r="P8" s="269">
        <f>SUM(Q8:R8)</f>
        <v>1216</v>
      </c>
      <c r="Q8" s="270">
        <f>SUM(ORTAOKUL!I127)</f>
        <v>613</v>
      </c>
      <c r="R8" s="270">
        <f>SUM(ORTAOKUL!J127)</f>
        <v>603</v>
      </c>
      <c r="S8" s="269">
        <f>SUM(T8:U8)</f>
        <v>668</v>
      </c>
      <c r="T8" s="270">
        <f>SUM(ORTAOKUL!I139)</f>
        <v>322</v>
      </c>
      <c r="U8" s="270">
        <f>SUM(ORTAOKUL!J139)</f>
        <v>346</v>
      </c>
      <c r="V8" s="269">
        <f>SUM(W8:X8)</f>
        <v>1870</v>
      </c>
      <c r="W8" s="270">
        <f>SUM(ORTAOKUL!I156)</f>
        <v>940</v>
      </c>
      <c r="X8" s="270">
        <f>SUM(ORTAOKUL!J156)</f>
        <v>930</v>
      </c>
      <c r="Y8" s="269">
        <f>SUM(Z8:AA8)</f>
        <v>170</v>
      </c>
      <c r="Z8" s="270">
        <f>SUM(ORTAOKUL!I159)</f>
        <v>104</v>
      </c>
      <c r="AA8" s="296">
        <f>SUM(ORTAOKUL!J159)</f>
        <v>66</v>
      </c>
    </row>
    <row r="9" spans="1:27" ht="30" customHeight="1" thickBot="1">
      <c r="A9" s="1017" t="s">
        <v>1763</v>
      </c>
      <c r="B9" s="1018"/>
      <c r="C9" s="244">
        <f>SUM(C5:C8)</f>
        <v>558</v>
      </c>
      <c r="D9" s="298">
        <f>SUM(G9,J9,M9,P9,S9,V9,Y9)</f>
        <v>59735</v>
      </c>
      <c r="E9" s="299">
        <f t="shared" si="1"/>
        <v>30725</v>
      </c>
      <c r="F9" s="299">
        <f t="shared" si="1"/>
        <v>29010</v>
      </c>
      <c r="G9" s="300">
        <f t="shared" si="0"/>
        <v>44951</v>
      </c>
      <c r="H9" s="301">
        <f>SUM(H5:H8)</f>
        <v>23172</v>
      </c>
      <c r="I9" s="301">
        <f t="shared" ref="I9:AA9" si="2">SUM(I5:I8)</f>
        <v>21779</v>
      </c>
      <c r="J9" s="300">
        <f>SUM(K9:L9)</f>
        <v>932</v>
      </c>
      <c r="K9" s="301">
        <f t="shared" si="2"/>
        <v>484</v>
      </c>
      <c r="L9" s="301">
        <f t="shared" si="2"/>
        <v>448</v>
      </c>
      <c r="M9" s="300">
        <f>SUM(N9:O9)</f>
        <v>4807</v>
      </c>
      <c r="N9" s="301">
        <f t="shared" si="2"/>
        <v>2483</v>
      </c>
      <c r="O9" s="301">
        <f t="shared" si="2"/>
        <v>2324</v>
      </c>
      <c r="P9" s="300">
        <f>SUM(Q9:R9)</f>
        <v>2892</v>
      </c>
      <c r="Q9" s="301">
        <f t="shared" si="2"/>
        <v>1454</v>
      </c>
      <c r="R9" s="301">
        <f t="shared" si="2"/>
        <v>1438</v>
      </c>
      <c r="S9" s="300">
        <f>SUM(T9:U9)</f>
        <v>1560</v>
      </c>
      <c r="T9" s="301">
        <f t="shared" si="2"/>
        <v>758</v>
      </c>
      <c r="U9" s="301">
        <f t="shared" si="2"/>
        <v>802</v>
      </c>
      <c r="V9" s="300">
        <f>SUM(W9:X9)</f>
        <v>4235</v>
      </c>
      <c r="W9" s="301">
        <f t="shared" si="2"/>
        <v>2187</v>
      </c>
      <c r="X9" s="301">
        <f t="shared" si="2"/>
        <v>2048</v>
      </c>
      <c r="Y9" s="300">
        <f>SUM(Z9:AA9)</f>
        <v>358</v>
      </c>
      <c r="Z9" s="301">
        <f t="shared" si="2"/>
        <v>187</v>
      </c>
      <c r="AA9" s="302">
        <f t="shared" si="2"/>
        <v>171</v>
      </c>
    </row>
    <row r="10" spans="1:27" ht="30" customHeight="1">
      <c r="A10" s="1023" t="s">
        <v>1757</v>
      </c>
      <c r="B10" s="195" t="s">
        <v>1744</v>
      </c>
      <c r="C10" s="288">
        <v>3</v>
      </c>
      <c r="D10" s="196">
        <f>SUM(G10)</f>
        <v>794</v>
      </c>
      <c r="E10" s="196">
        <f>SUM(H10)</f>
        <v>387</v>
      </c>
      <c r="F10" s="196">
        <f>SUM(I10)</f>
        <v>407</v>
      </c>
      <c r="G10" s="197">
        <f t="shared" si="0"/>
        <v>794</v>
      </c>
      <c r="H10" s="197">
        <f>SUM(LİSE!I5,LİSE!I6,LİSE!I42)</f>
        <v>387</v>
      </c>
      <c r="I10" s="197">
        <f>SUM(LİSE!J5,LİSE!J6,LİSE!J42)</f>
        <v>407</v>
      </c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9"/>
    </row>
    <row r="11" spans="1:27" ht="30" customHeight="1">
      <c r="A11" s="1024"/>
      <c r="B11" s="200" t="s">
        <v>1696</v>
      </c>
      <c r="C11" s="285">
        <f>SUM(LİSE!D127)</f>
        <v>16</v>
      </c>
      <c r="D11" s="201">
        <f>SUM(G11,M11,V11,P11)</f>
        <v>6241</v>
      </c>
      <c r="E11" s="201">
        <f>SUM(H11,N11,W11,Q11)</f>
        <v>2641</v>
      </c>
      <c r="F11" s="201">
        <f>SUM(I11,O11,X11,R11)</f>
        <v>3600</v>
      </c>
      <c r="G11" s="202">
        <f t="shared" si="0"/>
        <v>4967</v>
      </c>
      <c r="H11" s="202">
        <f>SUM(LİSE!I10:I18,LİSE!I43,LİSE!I44)</f>
        <v>2106</v>
      </c>
      <c r="I11" s="202">
        <f>SUM(LİSE!J10:J18,LİSE!J43,LİSE!J44)</f>
        <v>2861</v>
      </c>
      <c r="J11" s="203"/>
      <c r="K11" s="203"/>
      <c r="L11" s="203"/>
      <c r="M11" s="203">
        <v>282</v>
      </c>
      <c r="N11" s="203">
        <f>SUM(LİSE!I64)</f>
        <v>108</v>
      </c>
      <c r="O11" s="203">
        <f>SUM(LİSE!J64)</f>
        <v>174</v>
      </c>
      <c r="P11" s="203">
        <f>SUM(Q11,R11)</f>
        <v>118</v>
      </c>
      <c r="Q11" s="203">
        <f>SUM(LİSE!I68)</f>
        <v>56</v>
      </c>
      <c r="R11" s="203">
        <f>SUM(LİSE!J68)</f>
        <v>62</v>
      </c>
      <c r="S11" s="203"/>
      <c r="T11" s="203"/>
      <c r="U11" s="203"/>
      <c r="V11" s="203">
        <f>SUM(W11,X11)</f>
        <v>874</v>
      </c>
      <c r="W11" s="203">
        <f>SUM(LİSE!I78:I80)</f>
        <v>371</v>
      </c>
      <c r="X11" s="203">
        <f>SUM(LİSE!J78:J80)</f>
        <v>503</v>
      </c>
      <c r="Y11" s="203"/>
      <c r="Z11" s="203"/>
      <c r="AA11" s="204"/>
    </row>
    <row r="12" spans="1:27" ht="30" customHeight="1">
      <c r="A12" s="1024"/>
      <c r="B12" s="200" t="s">
        <v>1745</v>
      </c>
      <c r="C12" s="285">
        <v>1</v>
      </c>
      <c r="D12" s="201">
        <f>SUM(G12)</f>
        <v>490</v>
      </c>
      <c r="E12" s="201">
        <f t="shared" ref="E12:F14" si="3">SUM(H12)</f>
        <v>192</v>
      </c>
      <c r="F12" s="201">
        <f t="shared" si="3"/>
        <v>298</v>
      </c>
      <c r="G12" s="202">
        <f t="shared" si="0"/>
        <v>490</v>
      </c>
      <c r="H12" s="202">
        <f>SUM(LİSE!I7)</f>
        <v>192</v>
      </c>
      <c r="I12" s="202">
        <f>SUM(LİSE!J7)</f>
        <v>298</v>
      </c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4"/>
    </row>
    <row r="13" spans="1:27" ht="30" customHeight="1">
      <c r="A13" s="1024"/>
      <c r="B13" s="200" t="s">
        <v>1746</v>
      </c>
      <c r="C13" s="285">
        <v>1</v>
      </c>
      <c r="D13" s="201">
        <f>SUM(G13)</f>
        <v>166</v>
      </c>
      <c r="E13" s="201">
        <f t="shared" si="3"/>
        <v>67</v>
      </c>
      <c r="F13" s="201">
        <f t="shared" si="3"/>
        <v>99</v>
      </c>
      <c r="G13" s="202">
        <f t="shared" si="0"/>
        <v>166</v>
      </c>
      <c r="H13" s="202">
        <f>SUM(LİSE!I8)</f>
        <v>67</v>
      </c>
      <c r="I13" s="202">
        <f>SUM(LİSE!J8)</f>
        <v>99</v>
      </c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4"/>
    </row>
    <row r="14" spans="1:27" ht="30" customHeight="1">
      <c r="A14" s="1024"/>
      <c r="B14" s="205" t="s">
        <v>1747</v>
      </c>
      <c r="C14" s="286">
        <v>1</v>
      </c>
      <c r="D14" s="201">
        <f>SUM(G14)</f>
        <v>104</v>
      </c>
      <c r="E14" s="201">
        <f t="shared" si="3"/>
        <v>56</v>
      </c>
      <c r="F14" s="201">
        <f t="shared" si="3"/>
        <v>48</v>
      </c>
      <c r="G14" s="202">
        <f t="shared" si="0"/>
        <v>104</v>
      </c>
      <c r="H14" s="202">
        <f>SUM(LİSE!I9)</f>
        <v>56</v>
      </c>
      <c r="I14" s="202">
        <f>SUM(LİSE!J9)</f>
        <v>48</v>
      </c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4"/>
    </row>
    <row r="15" spans="1:27" ht="30" customHeight="1" thickBot="1">
      <c r="A15" s="1025"/>
      <c r="B15" s="289" t="s">
        <v>1703</v>
      </c>
      <c r="C15" s="290">
        <f>SUM(LİSE!D45:D51,LİSE!D84)</f>
        <v>8</v>
      </c>
      <c r="D15" s="291">
        <f>SUM(G15,V15)</f>
        <v>868</v>
      </c>
      <c r="E15" s="291">
        <f>SUM(H15,W15)</f>
        <v>431</v>
      </c>
      <c r="F15" s="291">
        <f>SUM(I15,X15)</f>
        <v>437</v>
      </c>
      <c r="G15" s="292">
        <v>813</v>
      </c>
      <c r="H15" s="292">
        <f>SUM(LİSE!I45:I51)</f>
        <v>402</v>
      </c>
      <c r="I15" s="292">
        <f>SUM(LİSE!J45:J51)</f>
        <v>411</v>
      </c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>
        <v>55</v>
      </c>
      <c r="W15" s="293">
        <f>SUM(LİSE!I84)</f>
        <v>29</v>
      </c>
      <c r="X15" s="293">
        <f>SUM(LİSE!J84)</f>
        <v>26</v>
      </c>
      <c r="Y15" s="293"/>
      <c r="Z15" s="293"/>
      <c r="AA15" s="294"/>
    </row>
    <row r="16" spans="1:27" ht="30" customHeight="1" thickBot="1">
      <c r="A16" s="1026" t="s">
        <v>1764</v>
      </c>
      <c r="B16" s="1027"/>
      <c r="C16" s="287">
        <f>SUM(C10:C15)</f>
        <v>30</v>
      </c>
      <c r="D16" s="287">
        <f>SUM(D10:D15)</f>
        <v>8663</v>
      </c>
      <c r="E16" s="287">
        <f t="shared" ref="E16:X16" si="4">SUM(E10:E15)</f>
        <v>3774</v>
      </c>
      <c r="F16" s="287">
        <f t="shared" si="4"/>
        <v>4889</v>
      </c>
      <c r="G16" s="287">
        <f t="shared" si="4"/>
        <v>7334</v>
      </c>
      <c r="H16" s="287">
        <f t="shared" si="4"/>
        <v>3210</v>
      </c>
      <c r="I16" s="287">
        <f t="shared" si="4"/>
        <v>4124</v>
      </c>
      <c r="J16" s="287"/>
      <c r="K16" s="287"/>
      <c r="L16" s="287"/>
      <c r="M16" s="287">
        <f t="shared" si="4"/>
        <v>282</v>
      </c>
      <c r="N16" s="287">
        <f t="shared" si="4"/>
        <v>108</v>
      </c>
      <c r="O16" s="287">
        <f t="shared" si="4"/>
        <v>174</v>
      </c>
      <c r="P16" s="287">
        <f t="shared" si="4"/>
        <v>118</v>
      </c>
      <c r="Q16" s="287">
        <f t="shared" si="4"/>
        <v>56</v>
      </c>
      <c r="R16" s="287">
        <f t="shared" si="4"/>
        <v>62</v>
      </c>
      <c r="S16" s="287"/>
      <c r="T16" s="287"/>
      <c r="U16" s="287"/>
      <c r="V16" s="287">
        <f t="shared" si="4"/>
        <v>929</v>
      </c>
      <c r="W16" s="287">
        <f t="shared" si="4"/>
        <v>400</v>
      </c>
      <c r="X16" s="287">
        <f t="shared" si="4"/>
        <v>529</v>
      </c>
      <c r="Y16" s="287"/>
      <c r="Z16" s="287"/>
      <c r="AA16" s="297"/>
    </row>
    <row r="17" spans="1:27" ht="30" customHeight="1">
      <c r="A17" s="1028" t="s">
        <v>1757</v>
      </c>
      <c r="B17" s="206" t="s">
        <v>1748</v>
      </c>
      <c r="C17" s="207">
        <f>SUM(LİSE!D23:D24,LİSE!D27:D30,LİSE!D52:D54,LİSE!D82:D83)</f>
        <v>11</v>
      </c>
      <c r="D17" s="208">
        <f>SUM(G17,V17)</f>
        <v>6510</v>
      </c>
      <c r="E17" s="208">
        <f>SUM(H17,W17)</f>
        <v>4024</v>
      </c>
      <c r="F17" s="208">
        <f>SUM(I17,X17)</f>
        <v>2486</v>
      </c>
      <c r="G17" s="209">
        <v>5858</v>
      </c>
      <c r="H17" s="210">
        <f>SUM(LİSE!I23:I24,LİSE!I27:I30,LİSE!I52:I54)</f>
        <v>3597</v>
      </c>
      <c r="I17" s="210">
        <f>SUM(LİSE!J23:J24,LİSE!J27:J30,LİSE!J52:J54)</f>
        <v>2261</v>
      </c>
      <c r="J17" s="209"/>
      <c r="K17" s="210"/>
      <c r="L17" s="211"/>
      <c r="M17" s="209"/>
      <c r="N17" s="210"/>
      <c r="O17" s="211"/>
      <c r="P17" s="209"/>
      <c r="Q17" s="210"/>
      <c r="R17" s="211"/>
      <c r="S17" s="209"/>
      <c r="T17" s="210"/>
      <c r="U17" s="211"/>
      <c r="V17" s="209">
        <v>652</v>
      </c>
      <c r="W17" s="210">
        <f>SUM(LİSE!I82:I83)</f>
        <v>427</v>
      </c>
      <c r="X17" s="210">
        <f>SUM(LİSE!J82:J83)</f>
        <v>225</v>
      </c>
      <c r="Y17" s="209"/>
      <c r="Z17" s="210"/>
      <c r="AA17" s="211"/>
    </row>
    <row r="18" spans="1:27" ht="30" customHeight="1">
      <c r="A18" s="1029"/>
      <c r="B18" s="212" t="s">
        <v>1749</v>
      </c>
      <c r="C18" s="213">
        <f>SUM(LİSE!D32:D39,LİSE!D62,LİSE!D66,LİSE!D70:D72,LİSE!D75:D76,LİSE!D85:D86,LİSE!D91)</f>
        <v>18</v>
      </c>
      <c r="D18" s="214">
        <f>SUM(G18,J18,M18,P18,S18,V18,Y18)</f>
        <v>1894</v>
      </c>
      <c r="E18" s="214">
        <f>SUM(H18,K18,N18,Q18,T18,W18,Z18)</f>
        <v>876</v>
      </c>
      <c r="F18" s="214">
        <f>SUM(I18,L18,O18,R18,U18,X18,AA18)</f>
        <v>1018</v>
      </c>
      <c r="G18" s="215">
        <v>772</v>
      </c>
      <c r="H18" s="216">
        <f>SUM(LİSE!I32:I39)</f>
        <v>342</v>
      </c>
      <c r="I18" s="216">
        <f>SUM(LİSE!J32:J39)</f>
        <v>430</v>
      </c>
      <c r="J18" s="215">
        <v>249</v>
      </c>
      <c r="K18" s="216">
        <f>SUM(LİSE!I62)</f>
        <v>134</v>
      </c>
      <c r="L18" s="216">
        <f>SUM(LİSE!J62)</f>
        <v>115</v>
      </c>
      <c r="M18" s="215">
        <v>142</v>
      </c>
      <c r="N18" s="216">
        <f>SUM(LİSE!I66)</f>
        <v>57</v>
      </c>
      <c r="O18" s="216">
        <f>SUM(LİSE!J66)</f>
        <v>85</v>
      </c>
      <c r="P18" s="215">
        <v>387</v>
      </c>
      <c r="Q18" s="216">
        <f>SUM(LİSE!I70:I72)</f>
        <v>198</v>
      </c>
      <c r="R18" s="216">
        <f>SUM(LİSE!J70:J72)</f>
        <v>189</v>
      </c>
      <c r="S18" s="215">
        <v>245</v>
      </c>
      <c r="T18" s="216">
        <f>SUM(LİSE!I75:I76)</f>
        <v>103</v>
      </c>
      <c r="U18" s="216">
        <f>SUM(LİSE!J75:J76)</f>
        <v>142</v>
      </c>
      <c r="V18" s="215">
        <v>15</v>
      </c>
      <c r="W18" s="216">
        <f>SUM(LİSE!I85:I86)</f>
        <v>8</v>
      </c>
      <c r="X18" s="216">
        <f>SUM(LİSE!J85:J86)</f>
        <v>7</v>
      </c>
      <c r="Y18" s="215">
        <v>84</v>
      </c>
      <c r="Z18" s="216">
        <f>SUM(LİSE!I91)</f>
        <v>34</v>
      </c>
      <c r="AA18" s="217">
        <f>SUM(LİSE!J91)</f>
        <v>50</v>
      </c>
    </row>
    <row r="19" spans="1:27" ht="30" customHeight="1" thickBot="1">
      <c r="A19" s="1030" t="s">
        <v>1765</v>
      </c>
      <c r="B19" s="1031"/>
      <c r="C19" s="218">
        <f>SUM(C17:C18)</f>
        <v>29</v>
      </c>
      <c r="D19" s="218">
        <f t="shared" ref="D19:AA19" si="5">SUM(D17:D18)</f>
        <v>8404</v>
      </c>
      <c r="E19" s="218">
        <f t="shared" si="5"/>
        <v>4900</v>
      </c>
      <c r="F19" s="218">
        <f t="shared" si="5"/>
        <v>3504</v>
      </c>
      <c r="G19" s="218">
        <f t="shared" si="5"/>
        <v>6630</v>
      </c>
      <c r="H19" s="218">
        <f t="shared" si="5"/>
        <v>3939</v>
      </c>
      <c r="I19" s="218">
        <f t="shared" si="5"/>
        <v>2691</v>
      </c>
      <c r="J19" s="218">
        <f t="shared" si="5"/>
        <v>249</v>
      </c>
      <c r="K19" s="218">
        <f t="shared" si="5"/>
        <v>134</v>
      </c>
      <c r="L19" s="218">
        <f t="shared" si="5"/>
        <v>115</v>
      </c>
      <c r="M19" s="218">
        <f t="shared" si="5"/>
        <v>142</v>
      </c>
      <c r="N19" s="218">
        <f t="shared" si="5"/>
        <v>57</v>
      </c>
      <c r="O19" s="218">
        <f t="shared" si="5"/>
        <v>85</v>
      </c>
      <c r="P19" s="218">
        <f t="shared" si="5"/>
        <v>387</v>
      </c>
      <c r="Q19" s="218">
        <f t="shared" si="5"/>
        <v>198</v>
      </c>
      <c r="R19" s="218">
        <f t="shared" si="5"/>
        <v>189</v>
      </c>
      <c r="S19" s="218">
        <f t="shared" si="5"/>
        <v>245</v>
      </c>
      <c r="T19" s="218">
        <f t="shared" si="5"/>
        <v>103</v>
      </c>
      <c r="U19" s="218">
        <f t="shared" si="5"/>
        <v>142</v>
      </c>
      <c r="V19" s="218">
        <f t="shared" si="5"/>
        <v>667</v>
      </c>
      <c r="W19" s="218">
        <f t="shared" si="5"/>
        <v>435</v>
      </c>
      <c r="X19" s="218">
        <f t="shared" si="5"/>
        <v>232</v>
      </c>
      <c r="Y19" s="218">
        <f t="shared" si="5"/>
        <v>84</v>
      </c>
      <c r="Z19" s="218">
        <f t="shared" si="5"/>
        <v>34</v>
      </c>
      <c r="AA19" s="219">
        <f t="shared" si="5"/>
        <v>50</v>
      </c>
    </row>
    <row r="20" spans="1:27" ht="30" customHeight="1" thickBot="1">
      <c r="A20" s="277" t="s">
        <v>1757</v>
      </c>
      <c r="B20" s="278" t="s">
        <v>1750</v>
      </c>
      <c r="C20" s="279">
        <f>SUM(LİSE!D19:D22,LİSE!D61,LİSE!D65,LİSE!D69,LİSE!D81)</f>
        <v>8</v>
      </c>
      <c r="D20" s="280">
        <f>SUM(G20,J20,M20,P20,V20)</f>
        <v>2877</v>
      </c>
      <c r="E20" s="280">
        <f>SUM(H20,K20,N20,Q20,W20)</f>
        <v>1145</v>
      </c>
      <c r="F20" s="280">
        <f>SUM(I20,L20,O20,R20,X20)</f>
        <v>1732</v>
      </c>
      <c r="G20" s="281">
        <f>SUM(H20:I20)</f>
        <v>2259</v>
      </c>
      <c r="H20" s="282">
        <f>SUM(LİSE!I19:I22)</f>
        <v>855</v>
      </c>
      <c r="I20" s="282">
        <f>SUM(LİSE!J19:J22)</f>
        <v>1404</v>
      </c>
      <c r="J20" s="281">
        <v>21</v>
      </c>
      <c r="K20" s="282">
        <f>SUM(LİSE!I61)</f>
        <v>8</v>
      </c>
      <c r="L20" s="282">
        <f>SUM(LİSE!J61)</f>
        <v>13</v>
      </c>
      <c r="M20" s="281">
        <v>271</v>
      </c>
      <c r="N20" s="282">
        <f>SUM(LİSE!I65)</f>
        <v>130</v>
      </c>
      <c r="O20" s="282">
        <f>SUM(LİSE!J65)</f>
        <v>141</v>
      </c>
      <c r="P20" s="281">
        <v>26</v>
      </c>
      <c r="Q20" s="282">
        <f>SUM(LİSE!I69)</f>
        <v>13</v>
      </c>
      <c r="R20" s="282">
        <f>SUM(LİSE!J69)</f>
        <v>13</v>
      </c>
      <c r="S20" s="281"/>
      <c r="T20" s="282"/>
      <c r="U20" s="283"/>
      <c r="V20" s="281">
        <v>300</v>
      </c>
      <c r="W20" s="282">
        <f>SUM(LİSE!I81)</f>
        <v>139</v>
      </c>
      <c r="X20" s="282">
        <f>SUM(LİSE!J81)</f>
        <v>161</v>
      </c>
      <c r="Y20" s="281"/>
      <c r="Z20" s="282"/>
      <c r="AA20" s="283"/>
    </row>
    <row r="21" spans="1:27" ht="30" customHeight="1" thickBot="1">
      <c r="A21" s="275" t="s">
        <v>1757</v>
      </c>
      <c r="B21" s="220" t="s">
        <v>1751</v>
      </c>
      <c r="C21" s="276">
        <v>2</v>
      </c>
      <c r="D21" s="221">
        <f>SUM(G21)</f>
        <v>78</v>
      </c>
      <c r="E21" s="221">
        <f>SUM(H21)</f>
        <v>50</v>
      </c>
      <c r="F21" s="221">
        <f>SUM(I21)</f>
        <v>28</v>
      </c>
      <c r="G21" s="222">
        <v>78</v>
      </c>
      <c r="H21" s="222">
        <f>SUM(LİSE!I25:I26)</f>
        <v>50</v>
      </c>
      <c r="I21" s="222">
        <f>SUM(LİSE!J25:J26)</f>
        <v>28</v>
      </c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3"/>
    </row>
    <row r="22" spans="1:27" ht="26.25" customHeight="1">
      <c r="A22" s="1032" t="s">
        <v>1762</v>
      </c>
      <c r="B22" s="224" t="s">
        <v>1744</v>
      </c>
      <c r="C22" s="225">
        <v>1</v>
      </c>
      <c r="D22" s="226">
        <f>SUM(E22:F22)</f>
        <v>96</v>
      </c>
      <c r="E22" s="227">
        <f>SUM(LİSE!I42)</f>
        <v>49</v>
      </c>
      <c r="F22" s="227">
        <f>SUM(LİSE!J42)</f>
        <v>47</v>
      </c>
      <c r="G22" s="228">
        <f t="shared" ref="G22:G29" si="6">SUM(H22:I22)</f>
        <v>96</v>
      </c>
      <c r="H22" s="229">
        <f>SUM(LİSE!I42)</f>
        <v>49</v>
      </c>
      <c r="I22" s="229">
        <f>SUM(LİSE!J42)</f>
        <v>47</v>
      </c>
      <c r="J22" s="228"/>
      <c r="K22" s="229"/>
      <c r="L22" s="230"/>
      <c r="M22" s="228"/>
      <c r="N22" s="229"/>
      <c r="O22" s="230"/>
      <c r="P22" s="228"/>
      <c r="Q22" s="229"/>
      <c r="R22" s="230"/>
      <c r="S22" s="228"/>
      <c r="T22" s="229"/>
      <c r="U22" s="230"/>
      <c r="V22" s="228"/>
      <c r="W22" s="229"/>
      <c r="X22" s="230"/>
      <c r="Y22" s="228"/>
      <c r="Z22" s="229"/>
      <c r="AA22" s="230"/>
    </row>
    <row r="23" spans="1:27" ht="26.25" customHeight="1">
      <c r="A23" s="1033"/>
      <c r="B23" s="231" t="s">
        <v>1696</v>
      </c>
      <c r="C23" s="232">
        <f>SUM(LİSE!D43,LİSE!D44)</f>
        <v>2</v>
      </c>
      <c r="D23" s="233">
        <f t="shared" ref="D23:F24" si="7">SUM(G23)</f>
        <v>168</v>
      </c>
      <c r="E23" s="233">
        <f t="shared" si="7"/>
        <v>96</v>
      </c>
      <c r="F23" s="233">
        <f t="shared" si="7"/>
        <v>72</v>
      </c>
      <c r="G23" s="234">
        <f t="shared" si="6"/>
        <v>168</v>
      </c>
      <c r="H23" s="235">
        <f>SUM(LİSE!I43,LİSE!I44)</f>
        <v>96</v>
      </c>
      <c r="I23" s="235">
        <f>SUM(LİSE!J43,LİSE!J44)</f>
        <v>72</v>
      </c>
      <c r="J23" s="234"/>
      <c r="K23" s="235"/>
      <c r="L23" s="236"/>
      <c r="M23" s="234"/>
      <c r="N23" s="235"/>
      <c r="O23" s="236"/>
      <c r="P23" s="234"/>
      <c r="Q23" s="235"/>
      <c r="R23" s="236"/>
      <c r="S23" s="234"/>
      <c r="T23" s="235"/>
      <c r="U23" s="236"/>
      <c r="V23" s="234"/>
      <c r="W23" s="235"/>
      <c r="X23" s="236"/>
      <c r="Y23" s="234"/>
      <c r="Z23" s="235"/>
      <c r="AA23" s="236"/>
    </row>
    <row r="24" spans="1:27" ht="26.25" customHeight="1">
      <c r="A24" s="1033"/>
      <c r="B24" s="237" t="s">
        <v>1748</v>
      </c>
      <c r="C24" s="238">
        <f>SUM(LİSE!D52:D54)</f>
        <v>3</v>
      </c>
      <c r="D24" s="233">
        <f t="shared" si="7"/>
        <v>495</v>
      </c>
      <c r="E24" s="233">
        <f t="shared" si="7"/>
        <v>235</v>
      </c>
      <c r="F24" s="233">
        <f t="shared" si="7"/>
        <v>260</v>
      </c>
      <c r="G24" s="234">
        <f t="shared" si="6"/>
        <v>495</v>
      </c>
      <c r="H24" s="235">
        <f>SUM(LİSE!I52:I54)</f>
        <v>235</v>
      </c>
      <c r="I24" s="235">
        <f>SUM(LİSE!J52:J54)</f>
        <v>260</v>
      </c>
      <c r="J24" s="234"/>
      <c r="K24" s="235"/>
      <c r="L24" s="236"/>
      <c r="M24" s="234"/>
      <c r="N24" s="235"/>
      <c r="O24" s="236"/>
      <c r="P24" s="234"/>
      <c r="Q24" s="235"/>
      <c r="R24" s="236"/>
      <c r="S24" s="234"/>
      <c r="T24" s="235"/>
      <c r="U24" s="236"/>
      <c r="V24" s="234"/>
      <c r="W24" s="235"/>
      <c r="X24" s="236"/>
      <c r="Y24" s="234"/>
      <c r="Z24" s="235"/>
      <c r="AA24" s="236"/>
    </row>
    <row r="25" spans="1:27" ht="26.25" customHeight="1">
      <c r="A25" s="1033"/>
      <c r="B25" s="231" t="s">
        <v>1703</v>
      </c>
      <c r="C25" s="238">
        <f>SUM(LİSE!D45:D51)</f>
        <v>7</v>
      </c>
      <c r="D25" s="233">
        <f>SUM(G25,V25)</f>
        <v>868</v>
      </c>
      <c r="E25" s="233">
        <f>SUM(H25,W25)</f>
        <v>431</v>
      </c>
      <c r="F25" s="233">
        <f>SUM(I25,X25)</f>
        <v>437</v>
      </c>
      <c r="G25" s="234">
        <f t="shared" si="6"/>
        <v>813</v>
      </c>
      <c r="H25" s="235">
        <f>SUM(LİSE!I45:I51)</f>
        <v>402</v>
      </c>
      <c r="I25" s="235">
        <f>SUM(LİSE!J45:J51)</f>
        <v>411</v>
      </c>
      <c r="J25" s="234"/>
      <c r="K25" s="235"/>
      <c r="L25" s="236"/>
      <c r="M25" s="234"/>
      <c r="N25" s="235"/>
      <c r="O25" s="236"/>
      <c r="P25" s="234"/>
      <c r="Q25" s="235"/>
      <c r="R25" s="236"/>
      <c r="S25" s="234"/>
      <c r="T25" s="235"/>
      <c r="U25" s="236"/>
      <c r="V25" s="234">
        <v>55</v>
      </c>
      <c r="W25" s="235">
        <f>SUM(LİSE!I84)</f>
        <v>29</v>
      </c>
      <c r="X25" s="235">
        <f>SUM(LİSE!J84)</f>
        <v>26</v>
      </c>
      <c r="Y25" s="234"/>
      <c r="Z25" s="235"/>
      <c r="AA25" s="236"/>
    </row>
    <row r="26" spans="1:27" ht="26.25" customHeight="1">
      <c r="A26" s="1033"/>
      <c r="B26" s="237" t="s">
        <v>1754</v>
      </c>
      <c r="C26" s="238">
        <f>SUM(OK_ÖN_ÖĞ_SAY!D19:D21)</f>
        <v>3</v>
      </c>
      <c r="D26" s="233">
        <f>SUM(G26)</f>
        <v>143</v>
      </c>
      <c r="E26" s="233">
        <f t="shared" ref="E26:F29" si="8">SUM(H26)</f>
        <v>78</v>
      </c>
      <c r="F26" s="233">
        <f t="shared" si="8"/>
        <v>65</v>
      </c>
      <c r="G26" s="234">
        <f t="shared" si="6"/>
        <v>143</v>
      </c>
      <c r="H26" s="235">
        <f>SUM(OK_ÖN_ÖĞ_SAY!Q19:Q21)</f>
        <v>78</v>
      </c>
      <c r="I26" s="235">
        <f>SUM(OK_ÖN_ÖĞ_SAY!R19:R21)</f>
        <v>65</v>
      </c>
      <c r="J26" s="234"/>
      <c r="K26" s="235"/>
      <c r="L26" s="236"/>
      <c r="M26" s="234"/>
      <c r="N26" s="235"/>
      <c r="O26" s="236"/>
      <c r="P26" s="234"/>
      <c r="Q26" s="235"/>
      <c r="R26" s="236"/>
      <c r="S26" s="234"/>
      <c r="T26" s="235"/>
      <c r="U26" s="236"/>
      <c r="V26" s="234"/>
      <c r="W26" s="235"/>
      <c r="X26" s="236"/>
      <c r="Y26" s="234"/>
      <c r="Z26" s="235"/>
      <c r="AA26" s="236"/>
    </row>
    <row r="27" spans="1:27" ht="26.25" customHeight="1">
      <c r="A27" s="1033"/>
      <c r="B27" s="237" t="s">
        <v>1766</v>
      </c>
      <c r="C27" s="238">
        <f>SUM(OK_ÖN_ÖĞ_SAY!D70:D71,OK_ÖN_ÖĞ_SAY!D146)</f>
        <v>3</v>
      </c>
      <c r="D27" s="233">
        <f>SUM(G27)</f>
        <v>216</v>
      </c>
      <c r="E27" s="233">
        <f t="shared" si="8"/>
        <v>96</v>
      </c>
      <c r="F27" s="233">
        <f t="shared" si="8"/>
        <v>120</v>
      </c>
      <c r="G27" s="234">
        <f t="shared" si="6"/>
        <v>216</v>
      </c>
      <c r="H27" s="235">
        <f>SUM(OK_ÖN_ÖĞ_SAY!Q70:Q71,OK_ÖN_ÖĞ_SAY!Q146)</f>
        <v>96</v>
      </c>
      <c r="I27" s="235">
        <f>SUM(OK_ÖN_ÖĞ_SAY!R70:R71,OK_ÖN_ÖĞ_SAY!R146)</f>
        <v>120</v>
      </c>
      <c r="J27" s="234"/>
      <c r="K27" s="235"/>
      <c r="L27" s="236"/>
      <c r="M27" s="234"/>
      <c r="N27" s="235"/>
      <c r="O27" s="236"/>
      <c r="P27" s="234"/>
      <c r="Q27" s="235"/>
      <c r="R27" s="236"/>
      <c r="S27" s="234"/>
      <c r="T27" s="235"/>
      <c r="U27" s="236"/>
      <c r="V27" s="234"/>
      <c r="W27" s="235"/>
      <c r="X27" s="236"/>
      <c r="Y27" s="234"/>
      <c r="Z27" s="235"/>
      <c r="AA27" s="236"/>
    </row>
    <row r="28" spans="1:27" ht="26.25" customHeight="1">
      <c r="A28" s="1033"/>
      <c r="B28" s="237" t="s">
        <v>1755</v>
      </c>
      <c r="C28" s="238">
        <f>SUM(İLKOKUL!D43:D46)</f>
        <v>4</v>
      </c>
      <c r="D28" s="233">
        <f>SUM(G28)</f>
        <v>831</v>
      </c>
      <c r="E28" s="233">
        <f t="shared" si="8"/>
        <v>455</v>
      </c>
      <c r="F28" s="233">
        <f t="shared" si="8"/>
        <v>376</v>
      </c>
      <c r="G28" s="234">
        <f t="shared" si="6"/>
        <v>831</v>
      </c>
      <c r="H28" s="235">
        <f>SUM(İLKOKUL!J43:J46)</f>
        <v>455</v>
      </c>
      <c r="I28" s="235">
        <f>SUM(İLKOKUL!K43:K46)</f>
        <v>376</v>
      </c>
      <c r="J28" s="234"/>
      <c r="K28" s="235"/>
      <c r="L28" s="236"/>
      <c r="M28" s="234"/>
      <c r="N28" s="235"/>
      <c r="O28" s="236"/>
      <c r="P28" s="234"/>
      <c r="Q28" s="235"/>
      <c r="R28" s="236"/>
      <c r="S28" s="234"/>
      <c r="T28" s="235"/>
      <c r="U28" s="236"/>
      <c r="V28" s="234"/>
      <c r="W28" s="235"/>
      <c r="X28" s="236"/>
      <c r="Y28" s="234"/>
      <c r="Z28" s="235"/>
      <c r="AA28" s="236"/>
    </row>
    <row r="29" spans="1:27" ht="26.25" customHeight="1">
      <c r="A29" s="1033"/>
      <c r="B29" s="231" t="s">
        <v>1756</v>
      </c>
      <c r="C29" s="232">
        <f>SUM(ORTAOKUL!D37:D40)</f>
        <v>4</v>
      </c>
      <c r="D29" s="233">
        <f>SUM(G29)</f>
        <v>900</v>
      </c>
      <c r="E29" s="233">
        <f t="shared" si="8"/>
        <v>495</v>
      </c>
      <c r="F29" s="233">
        <f t="shared" si="8"/>
        <v>405</v>
      </c>
      <c r="G29" s="234">
        <f t="shared" si="6"/>
        <v>900</v>
      </c>
      <c r="H29" s="235">
        <f>SUM(ORTAOKUL!I37:I40)</f>
        <v>495</v>
      </c>
      <c r="I29" s="235">
        <f>SUM(ORTAOKUL!J37:J40)</f>
        <v>405</v>
      </c>
      <c r="J29" s="234"/>
      <c r="K29" s="235"/>
      <c r="L29" s="236"/>
      <c r="M29" s="234"/>
      <c r="N29" s="235"/>
      <c r="O29" s="236"/>
      <c r="P29" s="234"/>
      <c r="Q29" s="235"/>
      <c r="R29" s="236"/>
      <c r="S29" s="234"/>
      <c r="T29" s="235"/>
      <c r="U29" s="236"/>
      <c r="V29" s="234"/>
      <c r="W29" s="235"/>
      <c r="X29" s="236"/>
      <c r="Y29" s="234"/>
      <c r="Z29" s="235"/>
      <c r="AA29" s="236"/>
    </row>
    <row r="30" spans="1:27" ht="30" customHeight="1" thickBot="1">
      <c r="A30" s="1034" t="s">
        <v>1752</v>
      </c>
      <c r="B30" s="1035"/>
      <c r="C30" s="239">
        <f>SUM(C22:C26,C28:C29)</f>
        <v>24</v>
      </c>
      <c r="D30" s="239">
        <f t="shared" ref="D30:I30" si="9">SUM(D22:D29)</f>
        <v>3717</v>
      </c>
      <c r="E30" s="239">
        <f t="shared" si="9"/>
        <v>1935</v>
      </c>
      <c r="F30" s="239">
        <f t="shared" si="9"/>
        <v>1782</v>
      </c>
      <c r="G30" s="239">
        <f t="shared" si="9"/>
        <v>3662</v>
      </c>
      <c r="H30" s="239">
        <f t="shared" si="9"/>
        <v>1906</v>
      </c>
      <c r="I30" s="239">
        <f t="shared" si="9"/>
        <v>1756</v>
      </c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>
        <f>SUM(V22:V29)</f>
        <v>55</v>
      </c>
      <c r="W30" s="239">
        <f>SUM(W22:W29)</f>
        <v>29</v>
      </c>
      <c r="X30" s="239">
        <f>SUM(X22:X29)</f>
        <v>26</v>
      </c>
      <c r="Y30" s="239"/>
      <c r="Z30" s="239"/>
      <c r="AA30" s="240"/>
    </row>
    <row r="31" spans="1:27" s="242" customFormat="1" ht="29.25" customHeight="1" thickBot="1">
      <c r="A31" s="1013" t="s">
        <v>1584</v>
      </c>
      <c r="B31" s="1014"/>
      <c r="C31" s="184">
        <f>SUM(C5,C7,C8,C16,C19,C20,C21)</f>
        <v>452</v>
      </c>
      <c r="D31" s="184">
        <f>SUM(D9,D16,D19,D20,D21)</f>
        <v>79757</v>
      </c>
      <c r="E31" s="184">
        <f t="shared" ref="E31:AA31" si="10">SUM(E9,E16,E19,E20,E21)</f>
        <v>40594</v>
      </c>
      <c r="F31" s="184">
        <f t="shared" si="10"/>
        <v>39163</v>
      </c>
      <c r="G31" s="184">
        <f t="shared" si="10"/>
        <v>61252</v>
      </c>
      <c r="H31" s="184">
        <f t="shared" si="10"/>
        <v>31226</v>
      </c>
      <c r="I31" s="184">
        <f t="shared" si="10"/>
        <v>30026</v>
      </c>
      <c r="J31" s="184">
        <f t="shared" si="10"/>
        <v>1202</v>
      </c>
      <c r="K31" s="184">
        <f t="shared" si="10"/>
        <v>626</v>
      </c>
      <c r="L31" s="184">
        <f t="shared" si="10"/>
        <v>576</v>
      </c>
      <c r="M31" s="184">
        <f t="shared" si="10"/>
        <v>5502</v>
      </c>
      <c r="N31" s="184">
        <f t="shared" si="10"/>
        <v>2778</v>
      </c>
      <c r="O31" s="184">
        <f t="shared" si="10"/>
        <v>2724</v>
      </c>
      <c r="P31" s="184">
        <f t="shared" si="10"/>
        <v>3423</v>
      </c>
      <c r="Q31" s="184">
        <f t="shared" si="10"/>
        <v>1721</v>
      </c>
      <c r="R31" s="184">
        <f t="shared" si="10"/>
        <v>1702</v>
      </c>
      <c r="S31" s="184">
        <f t="shared" si="10"/>
        <v>1805</v>
      </c>
      <c r="T31" s="184">
        <f t="shared" si="10"/>
        <v>861</v>
      </c>
      <c r="U31" s="184">
        <f t="shared" si="10"/>
        <v>944</v>
      </c>
      <c r="V31" s="184">
        <f t="shared" si="10"/>
        <v>6131</v>
      </c>
      <c r="W31" s="184">
        <f t="shared" si="10"/>
        <v>3161</v>
      </c>
      <c r="X31" s="184">
        <f t="shared" si="10"/>
        <v>2970</v>
      </c>
      <c r="Y31" s="184">
        <f t="shared" si="10"/>
        <v>442</v>
      </c>
      <c r="Z31" s="184">
        <f t="shared" si="10"/>
        <v>221</v>
      </c>
      <c r="AA31" s="241">
        <f t="shared" si="10"/>
        <v>221</v>
      </c>
    </row>
    <row r="32" spans="1:27" ht="6.75" customHeight="1"/>
  </sheetData>
  <sheetProtection password="E71B" sheet="1" objects="1" scenarios="1"/>
  <mergeCells count="21">
    <mergeCell ref="A31:B31"/>
    <mergeCell ref="S3:U3"/>
    <mergeCell ref="V3:X3"/>
    <mergeCell ref="Y3:AA3"/>
    <mergeCell ref="A5:A8"/>
    <mergeCell ref="A9:B9"/>
    <mergeCell ref="A3:B4"/>
    <mergeCell ref="A10:A15"/>
    <mergeCell ref="A16:B16"/>
    <mergeCell ref="A17:A18"/>
    <mergeCell ref="A19:B19"/>
    <mergeCell ref="A22:A29"/>
    <mergeCell ref="A30:B30"/>
    <mergeCell ref="A1:AA1"/>
    <mergeCell ref="A2:AA2"/>
    <mergeCell ref="C3:C4"/>
    <mergeCell ref="D3:F3"/>
    <mergeCell ref="G3:I3"/>
    <mergeCell ref="J3:L3"/>
    <mergeCell ref="M3:O3"/>
    <mergeCell ref="P3:R3"/>
  </mergeCells>
  <pageMargins left="0.70866141732283472" right="0.11811023622047245" top="0.59055118110236227" bottom="0.74803149606299213" header="0.31496062992125984" footer="0.31496062992125984"/>
  <pageSetup paperSize="9" scale="5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7" sqref="P7"/>
    </sheetView>
  </sheetViews>
  <sheetFormatPr defaultRowHeight="15"/>
  <cols>
    <col min="1" max="1" width="11.42578125" bestFit="1" customWidth="1"/>
    <col min="2" max="2" width="8.5703125" bestFit="1" customWidth="1"/>
    <col min="3" max="3" width="3.28515625" customWidth="1"/>
    <col min="4" max="4" width="3.85546875" customWidth="1"/>
    <col min="5" max="5" width="4.140625" bestFit="1" customWidth="1"/>
    <col min="6" max="6" width="3.85546875" customWidth="1"/>
    <col min="7" max="7" width="5.140625" bestFit="1" customWidth="1"/>
    <col min="8" max="8" width="4.140625" bestFit="1" customWidth="1"/>
    <col min="9" max="9" width="3.85546875" customWidth="1"/>
    <col min="10" max="10" width="4.140625" bestFit="1" customWidth="1"/>
    <col min="11" max="11" width="5.140625" bestFit="1" customWidth="1"/>
    <col min="12" max="12" width="6.140625" bestFit="1" customWidth="1"/>
    <col min="13" max="13" width="5.140625" bestFit="1" customWidth="1"/>
    <col min="14" max="15" width="4.140625" bestFit="1" customWidth="1"/>
    <col min="16" max="16" width="5.140625" bestFit="1" customWidth="1"/>
    <col min="17" max="17" width="6.140625" bestFit="1" customWidth="1"/>
    <col min="18" max="18" width="5.140625" bestFit="1" customWidth="1"/>
    <col min="19" max="19" width="4.140625" bestFit="1" customWidth="1"/>
    <col min="20" max="20" width="3.28515625" bestFit="1" customWidth="1"/>
    <col min="21" max="21" width="4.140625" bestFit="1" customWidth="1"/>
    <col min="22" max="22" width="5.140625" bestFit="1" customWidth="1"/>
    <col min="23" max="23" width="4.140625" bestFit="1" customWidth="1"/>
    <col min="24" max="24" width="3.85546875" bestFit="1" customWidth="1"/>
    <col min="25" max="25" width="3.28515625" bestFit="1" customWidth="1"/>
    <col min="26" max="26" width="4.140625" bestFit="1" customWidth="1"/>
    <col min="27" max="27" width="5.140625" bestFit="1" customWidth="1"/>
    <col min="28" max="28" width="4.140625" bestFit="1" customWidth="1"/>
    <col min="29" max="29" width="3.85546875" bestFit="1" customWidth="1"/>
    <col min="30" max="30" width="3.28515625" bestFit="1" customWidth="1"/>
    <col min="31" max="31" width="4.140625" bestFit="1" customWidth="1"/>
    <col min="32" max="32" width="5.140625" bestFit="1" customWidth="1"/>
    <col min="33" max="33" width="4.140625" bestFit="1" customWidth="1"/>
    <col min="34" max="34" width="3.85546875" bestFit="1" customWidth="1"/>
    <col min="35" max="35" width="3.28515625" bestFit="1" customWidth="1"/>
    <col min="36" max="36" width="4.140625" bestFit="1" customWidth="1"/>
    <col min="37" max="37" width="5.140625" bestFit="1" customWidth="1"/>
    <col min="38" max="38" width="4.140625" bestFit="1" customWidth="1"/>
    <col min="39" max="39" width="3.85546875" bestFit="1" customWidth="1"/>
    <col min="40" max="40" width="3.28515625" bestFit="1" customWidth="1"/>
    <col min="41" max="41" width="4.140625" bestFit="1" customWidth="1"/>
    <col min="42" max="42" width="6.140625" bestFit="1" customWidth="1"/>
    <col min="43" max="43" width="5.140625" bestFit="1" customWidth="1"/>
    <col min="44" max="45" width="4.140625" bestFit="1" customWidth="1"/>
    <col min="46" max="46" width="5.140625" bestFit="1" customWidth="1"/>
    <col min="47" max="47" width="6.140625" bestFit="1" customWidth="1"/>
    <col min="48" max="48" width="5.140625" bestFit="1" customWidth="1"/>
    <col min="49" max="49" width="4.140625" bestFit="1" customWidth="1"/>
  </cols>
  <sheetData>
    <row r="1" spans="1:49" s="2" customFormat="1" ht="18" customHeight="1">
      <c r="A1" s="1036" t="s">
        <v>1880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  <c r="V1" s="1036"/>
      <c r="W1" s="1036"/>
      <c r="X1" s="1036"/>
      <c r="Y1" s="1036"/>
      <c r="Z1" s="1036"/>
      <c r="AA1" s="1036"/>
      <c r="AB1" s="1036"/>
      <c r="AC1" s="1036"/>
      <c r="AD1" s="1036"/>
      <c r="AE1" s="1036"/>
      <c r="AF1" s="1036"/>
      <c r="AG1" s="1036"/>
      <c r="AH1" s="1036"/>
      <c r="AI1" s="1036"/>
      <c r="AJ1" s="1036"/>
      <c r="AK1" s="1036"/>
      <c r="AL1" s="1036"/>
      <c r="AM1" s="1036"/>
      <c r="AN1" s="1036"/>
      <c r="AO1" s="1036"/>
      <c r="AP1" s="1036"/>
      <c r="AQ1" s="1036"/>
      <c r="AR1" s="1036"/>
      <c r="AS1" s="1036"/>
      <c r="AT1" s="1036"/>
      <c r="AU1" s="1036"/>
      <c r="AV1" s="1036"/>
      <c r="AW1" s="1036"/>
    </row>
    <row r="2" spans="1:49" s="2" customFormat="1" ht="11.25" customHeight="1" thickBot="1"/>
    <row r="3" spans="1:49" ht="22.5" customHeight="1">
      <c r="A3" s="1052" t="s">
        <v>1568</v>
      </c>
      <c r="B3" s="1054" t="s">
        <v>1569</v>
      </c>
      <c r="C3" s="1056" t="s">
        <v>1570</v>
      </c>
      <c r="D3" s="1046" t="s">
        <v>1571</v>
      </c>
      <c r="E3" s="1047"/>
      <c r="F3" s="1047"/>
      <c r="G3" s="1047"/>
      <c r="H3" s="1047"/>
      <c r="I3" s="1048"/>
      <c r="J3" s="1046" t="s">
        <v>1572</v>
      </c>
      <c r="K3" s="1047"/>
      <c r="L3" s="1047"/>
      <c r="M3" s="1047"/>
      <c r="N3" s="1048"/>
      <c r="O3" s="1046" t="s">
        <v>1573</v>
      </c>
      <c r="P3" s="1047"/>
      <c r="Q3" s="1047"/>
      <c r="R3" s="1047"/>
      <c r="S3" s="1048"/>
      <c r="T3" s="1046" t="s">
        <v>739</v>
      </c>
      <c r="U3" s="1047"/>
      <c r="V3" s="1047"/>
      <c r="W3" s="1047"/>
      <c r="X3" s="1048"/>
      <c r="Y3" s="1081" t="s">
        <v>1574</v>
      </c>
      <c r="Z3" s="1082"/>
      <c r="AA3" s="1082"/>
      <c r="AB3" s="1082"/>
      <c r="AC3" s="1082"/>
      <c r="AD3" s="1046" t="s">
        <v>1575</v>
      </c>
      <c r="AE3" s="1047"/>
      <c r="AF3" s="1047"/>
      <c r="AG3" s="1047"/>
      <c r="AH3" s="1048"/>
      <c r="AI3" s="1083" t="s">
        <v>1576</v>
      </c>
      <c r="AJ3" s="1084"/>
      <c r="AK3" s="1084"/>
      <c r="AL3" s="1084"/>
      <c r="AM3" s="1085"/>
      <c r="AN3" s="1046" t="s">
        <v>1651</v>
      </c>
      <c r="AO3" s="1047"/>
      <c r="AP3" s="1047"/>
      <c r="AQ3" s="1047"/>
      <c r="AR3" s="1048"/>
      <c r="AS3" s="1046" t="s">
        <v>451</v>
      </c>
      <c r="AT3" s="1047"/>
      <c r="AU3" s="1047"/>
      <c r="AV3" s="1047"/>
      <c r="AW3" s="1073"/>
    </row>
    <row r="4" spans="1:49" ht="55.5" thickBot="1">
      <c r="A4" s="1053"/>
      <c r="B4" s="1055"/>
      <c r="C4" s="1057"/>
      <c r="D4" s="693" t="s">
        <v>1650</v>
      </c>
      <c r="E4" s="694" t="s">
        <v>1578</v>
      </c>
      <c r="F4" s="695" t="s">
        <v>1579</v>
      </c>
      <c r="G4" s="695" t="s">
        <v>1580</v>
      </c>
      <c r="H4" s="695" t="s">
        <v>1581</v>
      </c>
      <c r="I4" s="696" t="s">
        <v>640</v>
      </c>
      <c r="J4" s="693" t="s">
        <v>1577</v>
      </c>
      <c r="K4" s="695" t="s">
        <v>1579</v>
      </c>
      <c r="L4" s="695" t="s">
        <v>1580</v>
      </c>
      <c r="M4" s="695" t="s">
        <v>1581</v>
      </c>
      <c r="N4" s="696" t="s">
        <v>640</v>
      </c>
      <c r="O4" s="693" t="s">
        <v>1577</v>
      </c>
      <c r="P4" s="695" t="s">
        <v>1579</v>
      </c>
      <c r="Q4" s="695" t="s">
        <v>1580</v>
      </c>
      <c r="R4" s="695" t="s">
        <v>1581</v>
      </c>
      <c r="S4" s="696" t="s">
        <v>640</v>
      </c>
      <c r="T4" s="693" t="s">
        <v>1577</v>
      </c>
      <c r="U4" s="695" t="s">
        <v>1579</v>
      </c>
      <c r="V4" s="695" t="s">
        <v>1580</v>
      </c>
      <c r="W4" s="695" t="s">
        <v>1581</v>
      </c>
      <c r="X4" s="696" t="s">
        <v>640</v>
      </c>
      <c r="Y4" s="693" t="s">
        <v>1577</v>
      </c>
      <c r="Z4" s="695" t="s">
        <v>1579</v>
      </c>
      <c r="AA4" s="695" t="s">
        <v>1580</v>
      </c>
      <c r="AB4" s="695" t="s">
        <v>1581</v>
      </c>
      <c r="AC4" s="697" t="s">
        <v>640</v>
      </c>
      <c r="AD4" s="693" t="s">
        <v>1577</v>
      </c>
      <c r="AE4" s="695" t="s">
        <v>1579</v>
      </c>
      <c r="AF4" s="695" t="s">
        <v>1580</v>
      </c>
      <c r="AG4" s="695" t="s">
        <v>1581</v>
      </c>
      <c r="AH4" s="696" t="s">
        <v>640</v>
      </c>
      <c r="AI4" s="698" t="s">
        <v>1577</v>
      </c>
      <c r="AJ4" s="695" t="s">
        <v>1579</v>
      </c>
      <c r="AK4" s="695" t="s">
        <v>1580</v>
      </c>
      <c r="AL4" s="695" t="s">
        <v>1581</v>
      </c>
      <c r="AM4" s="696" t="s">
        <v>640</v>
      </c>
      <c r="AN4" s="693" t="s">
        <v>1577</v>
      </c>
      <c r="AO4" s="695" t="s">
        <v>1579</v>
      </c>
      <c r="AP4" s="695" t="s">
        <v>1580</v>
      </c>
      <c r="AQ4" s="695" t="s">
        <v>1581</v>
      </c>
      <c r="AR4" s="696" t="s">
        <v>640</v>
      </c>
      <c r="AS4" s="693" t="s">
        <v>1577</v>
      </c>
      <c r="AT4" s="695" t="s">
        <v>1579</v>
      </c>
      <c r="AU4" s="695" t="s">
        <v>1580</v>
      </c>
      <c r="AV4" s="695" t="s">
        <v>1581</v>
      </c>
      <c r="AW4" s="719" t="s">
        <v>640</v>
      </c>
    </row>
    <row r="5" spans="1:49" ht="24.75" customHeight="1">
      <c r="A5" s="1049" t="s">
        <v>140</v>
      </c>
      <c r="B5" s="688" t="s">
        <v>1582</v>
      </c>
      <c r="C5" s="689">
        <f>SUM(KUR_OK_İLÇE_BAZ_!E11)</f>
        <v>7</v>
      </c>
      <c r="D5" s="788">
        <f>SUM(OK_ÖN_ÖĞ_SAY!$D$5:$D$15,OK_ÖN_ÖĞ_SAY!$D$17:$D$17,OK_ÖN_ÖĞ_SAY!$D$19:$D$21)</f>
        <v>15</v>
      </c>
      <c r="E5" s="788">
        <f>SUM(OK_ÖN_ÖĞ_SAY!$D$72,OK_ÖN_ÖĞ_SAY!$D$147)</f>
        <v>47</v>
      </c>
      <c r="F5" s="788">
        <f>SUM(OK_ÖN_ÖĞ_SAY!G5:G15,OK_ÖN_ÖĞ_SAY!G17:G17,OK_ÖN_ÖĞ_SAY!G19:G21)</f>
        <v>67</v>
      </c>
      <c r="G5" s="788">
        <f>SUM(OK_ÖN_ÖĞ_SAY!$S$5:$S$15,OK_ÖN_ÖĞ_SAY!$S$17:$S$17,OK_ÖN_ÖĞ_SAY!$S$22,OK_ÖN_ÖĞ_SAY!$S$72,OK_ÖN_ÖĞ_SAY!$S$147)</f>
        <v>3729</v>
      </c>
      <c r="H5" s="788">
        <f>SUM(OK_ÖN_ÖĞ_SAY!$E$5:$E$15,OK_ÖN_ÖĞ_SAY!$E$17:$E$17,OK_ÖN_ÖĞ_SAY!$E$22,OK_ÖN_ÖĞ_SAY!$E$72,OK_ÖN_ÖĞ_SAY!$E$147)</f>
        <v>181</v>
      </c>
      <c r="I5" s="788">
        <f>SUM(OK_ÖN_ÖĞ_SAY!$F$5:$F$15,OK_ÖN_ÖĞ_SAY!$F$17:$F$17,OK_ÖN_ÖĞ_SAY!$F$22,OK_ÖN_ÖĞ_SAY!$F$72,OK_ÖN_ÖĞ_SAY!$F$147)</f>
        <v>17</v>
      </c>
      <c r="J5" s="626">
        <f>SUM(KUR_OK_İLÇE_BAZ_!E71)</f>
        <v>42</v>
      </c>
      <c r="K5" s="626">
        <f>SUM(İLKOKUL!G47)</f>
        <v>750</v>
      </c>
      <c r="L5" s="626">
        <f>SUM(İLKOKUL!I47)</f>
        <v>15102</v>
      </c>
      <c r="M5" s="626">
        <f>SUM(İLKOKUL!AK47)</f>
        <v>768</v>
      </c>
      <c r="N5" s="626">
        <f>SUM(İLKOKUL!AH47:AJ47)</f>
        <v>72</v>
      </c>
      <c r="O5" s="788">
        <f>SUM(ORTAOKUL!D41)</f>
        <v>37</v>
      </c>
      <c r="P5" s="788">
        <f>SUM(ORTAOKUL!F41)</f>
        <v>514</v>
      </c>
      <c r="Q5" s="788">
        <f>SUM(ORTAOKUL!H41)</f>
        <v>13304</v>
      </c>
      <c r="R5" s="788">
        <f>SUM(ORTAOKUL!AG41)</f>
        <v>881</v>
      </c>
      <c r="S5" s="788">
        <f>SUM(ORTAOKUL!AD41:AF41)</f>
        <v>61</v>
      </c>
      <c r="T5" s="626">
        <f>SUM(LİSE!D5:D17,LİSE!D42:D51)</f>
        <v>23</v>
      </c>
      <c r="U5" s="626">
        <f>SUM(LİSE!F5:F17,LİSE!F42:F51)</f>
        <v>380</v>
      </c>
      <c r="V5" s="626">
        <f>SUM(LİSE!H5:H17,LİSE!H42:H48,LİSE!H49:H51)</f>
        <v>7075</v>
      </c>
      <c r="W5" s="627">
        <f>SUM(LİSE!AN5:AN17,LİSE!AN42:AN51)</f>
        <v>521</v>
      </c>
      <c r="X5" s="626">
        <f>SUM(LİSE!AK5:AM17,LİSE!AK42:AM51)</f>
        <v>53</v>
      </c>
      <c r="Y5" s="626">
        <f>SUM(LİSE!D19:D22)</f>
        <v>4</v>
      </c>
      <c r="Z5" s="626">
        <f>SUM(LİSE!F19:F22)</f>
        <v>93</v>
      </c>
      <c r="AA5" s="626">
        <f>SUM(LİSE!H19:H22)</f>
        <v>2259</v>
      </c>
      <c r="AB5" s="626">
        <f>SUM(LİSE!AN19:AN22)</f>
        <v>129</v>
      </c>
      <c r="AC5" s="626">
        <f>SUM(LİSE!AK19:AM22)</f>
        <v>11</v>
      </c>
      <c r="AD5" s="626"/>
      <c r="AE5" s="626"/>
      <c r="AF5" s="626"/>
      <c r="AG5" s="626"/>
      <c r="AH5" s="626"/>
      <c r="AI5" s="626">
        <f>SUM(LİSE!D23:D30,LİSE!D52:D54)</f>
        <v>11</v>
      </c>
      <c r="AJ5" s="626">
        <f>SUM(LİSE!F23:F30,LİSE!F52:F54)</f>
        <v>195</v>
      </c>
      <c r="AK5" s="626">
        <f>SUM(LİSE!H23:H30,LİSE!H52:H54)</f>
        <v>5936</v>
      </c>
      <c r="AL5" s="626">
        <f>SUM(LİSE!AN23:AN30,LİSE!AN52:AN53,LİSE!AN54)</f>
        <v>422</v>
      </c>
      <c r="AM5" s="626">
        <f>SUM(LİSE!AK23:AM30,LİSE!AK52:AM54)</f>
        <v>38</v>
      </c>
      <c r="AN5" s="626">
        <f>SUM(T5,Y5,AD5,AI5)</f>
        <v>38</v>
      </c>
      <c r="AO5" s="626">
        <f t="shared" ref="AO5:AR20" si="0">SUM(U5,Z5,AE5,AJ5)</f>
        <v>668</v>
      </c>
      <c r="AP5" s="626">
        <f t="shared" si="0"/>
        <v>15270</v>
      </c>
      <c r="AQ5" s="626">
        <f t="shared" si="0"/>
        <v>1072</v>
      </c>
      <c r="AR5" s="626">
        <f t="shared" si="0"/>
        <v>102</v>
      </c>
      <c r="AS5" s="626">
        <f>SUM(D5,J5,O5,AN5)</f>
        <v>132</v>
      </c>
      <c r="AT5" s="626">
        <f>SUM(F5,K5,P5,AO5)</f>
        <v>1999</v>
      </c>
      <c r="AU5" s="626">
        <f>SUM(G5,L5,Q5,AP5)</f>
        <v>47405</v>
      </c>
      <c r="AV5" s="626">
        <f>SUM(H5,M5,R5,AQ5)</f>
        <v>2902</v>
      </c>
      <c r="AW5" s="720">
        <f>SUM(I5,N5,S5,AR5)</f>
        <v>252</v>
      </c>
    </row>
    <row r="6" spans="1:49" ht="24.75" customHeight="1">
      <c r="A6" s="1050"/>
      <c r="B6" s="686" t="s">
        <v>1583</v>
      </c>
      <c r="C6" s="687"/>
      <c r="D6" s="789">
        <f>SUM(OK_ÖN_ÖĞ_SAY!$D$16)</f>
        <v>1</v>
      </c>
      <c r="E6" s="789">
        <f>SUM(OK_ÖN_ÖĞ_SAY!$D$134,OK_ÖN_ÖĞ_SAY!$D$156)</f>
        <v>69</v>
      </c>
      <c r="F6" s="789">
        <f>SUM(OK_ÖN_ÖĞ_SAY!G16)</f>
        <v>5</v>
      </c>
      <c r="G6" s="789">
        <f>SUM(OK_ÖN_ÖĞ_SAY!$S$16,OK_ÖN_ÖĞ_SAY!$S$134,OK_ÖN_ÖĞ_SAY!$S$156)</f>
        <v>1268</v>
      </c>
      <c r="H6" s="789">
        <f>SUM(OK_ÖN_ÖĞ_SAY!$E$16,OK_ÖN_ÖĞ_SAY!$E$134,OK_ÖN_ÖĞ_SAY!$E$156)</f>
        <v>77</v>
      </c>
      <c r="I6" s="789">
        <f>SUM(OK_ÖN_ÖĞ_SAY!$F$16,OK_ÖN_ÖĞ_SAY!$F$134,OK_ÖN_ÖĞ_SAY!$F$156)</f>
        <v>1</v>
      </c>
      <c r="J6" s="625">
        <f>SUM(KUR_OK_İLÇE_BAZ_!E154)</f>
        <v>82</v>
      </c>
      <c r="K6" s="625">
        <f>SUM(İLKOKUL!G130)</f>
        <v>451</v>
      </c>
      <c r="L6" s="625">
        <f>SUM(İLKOKUL!I130)</f>
        <v>6383</v>
      </c>
      <c r="M6" s="625">
        <f>SUM(İLKOKUL!AK130)</f>
        <v>400</v>
      </c>
      <c r="N6" s="625">
        <f>SUM(İLKOKUL!AH130:AJ130)</f>
        <v>72</v>
      </c>
      <c r="O6" s="789">
        <f>SUM(ORTAOKUL!D85)</f>
        <v>43</v>
      </c>
      <c r="P6" s="789">
        <f>SUM(ORTAOKUL!F85)</f>
        <v>260</v>
      </c>
      <c r="Q6" s="789">
        <f>SUM(ORTAOKUL!H85)</f>
        <v>5166</v>
      </c>
      <c r="R6" s="789">
        <f>SUM(ORTAOKUL!AG85)</f>
        <v>347</v>
      </c>
      <c r="S6" s="789">
        <f>SUM(ORTAOKUL!AD85:AF85)</f>
        <v>54</v>
      </c>
      <c r="T6" s="625">
        <f>SUM(LİSE!D18)</f>
        <v>1</v>
      </c>
      <c r="U6" s="625">
        <f>SUM(LİSE!F18)</f>
        <v>9</v>
      </c>
      <c r="V6" s="625">
        <f>SUM(LİSE!H18)</f>
        <v>259</v>
      </c>
      <c r="W6" s="628">
        <f>SUM(LİSE!AN18)</f>
        <v>14</v>
      </c>
      <c r="X6" s="625">
        <f>SUM(LİSE!AK18:AM18)</f>
        <v>2</v>
      </c>
      <c r="Y6" s="625"/>
      <c r="Z6" s="625"/>
      <c r="AA6" s="625"/>
      <c r="AB6" s="625"/>
      <c r="AC6" s="625"/>
      <c r="AD6" s="625">
        <f>SUM(LİSE!D32:D39)</f>
        <v>8</v>
      </c>
      <c r="AE6" s="625">
        <f>SUM(LİSE!F32:F39)</f>
        <v>58</v>
      </c>
      <c r="AF6" s="625">
        <f>SUM(LİSE!H32:H39)</f>
        <v>772</v>
      </c>
      <c r="AG6" s="625">
        <f>SUM(LİSE!AN32:AN39)</f>
        <v>64</v>
      </c>
      <c r="AH6" s="625">
        <f>SUM(LİSE!AK32:AM39)</f>
        <v>13</v>
      </c>
      <c r="AI6" s="625"/>
      <c r="AJ6" s="625"/>
      <c r="AK6" s="625"/>
      <c r="AL6" s="625"/>
      <c r="AM6" s="625"/>
      <c r="AN6" s="625">
        <f t="shared" ref="AN6:AN23" si="1">SUM(T6,Y6,AD6,AI6)</f>
        <v>9</v>
      </c>
      <c r="AO6" s="625">
        <f t="shared" ref="AO6:AP23" si="2">SUM(U6,Z6,AE6,AJ6)</f>
        <v>67</v>
      </c>
      <c r="AP6" s="625">
        <f t="shared" si="0"/>
        <v>1031</v>
      </c>
      <c r="AQ6" s="625">
        <f t="shared" si="0"/>
        <v>78</v>
      </c>
      <c r="AR6" s="625">
        <f t="shared" si="0"/>
        <v>15</v>
      </c>
      <c r="AS6" s="625">
        <f t="shared" ref="AS6:AS22" si="3">SUM(D6,J6,O6,AN6)</f>
        <v>135</v>
      </c>
      <c r="AT6" s="625">
        <f t="shared" ref="AT6:AT21" si="4">SUM(F6,K6,P6,AO6)</f>
        <v>783</v>
      </c>
      <c r="AU6" s="625">
        <f>SUM(G6,L6,Q6,AP6)</f>
        <v>13848</v>
      </c>
      <c r="AV6" s="625">
        <f t="shared" ref="AV6:AV22" si="5">SUM(H6,M6,R6,AQ6)</f>
        <v>902</v>
      </c>
      <c r="AW6" s="721">
        <f t="shared" ref="AW6:AW22" si="6">SUM(I6,N6,S6,AR6)</f>
        <v>142</v>
      </c>
    </row>
    <row r="7" spans="1:49" ht="24.75" customHeight="1" thickBot="1">
      <c r="A7" s="1051"/>
      <c r="B7" s="690" t="s">
        <v>1584</v>
      </c>
      <c r="C7" s="691">
        <f>SUM(C5:C6)</f>
        <v>7</v>
      </c>
      <c r="D7" s="790">
        <f t="shared" ref="D7:I7" si="7">SUM(D5:D6)</f>
        <v>16</v>
      </c>
      <c r="E7" s="790">
        <f t="shared" si="7"/>
        <v>116</v>
      </c>
      <c r="F7" s="790">
        <f t="shared" si="7"/>
        <v>72</v>
      </c>
      <c r="G7" s="790">
        <f t="shared" si="7"/>
        <v>4997</v>
      </c>
      <c r="H7" s="790">
        <f t="shared" si="7"/>
        <v>258</v>
      </c>
      <c r="I7" s="790">
        <f t="shared" si="7"/>
        <v>18</v>
      </c>
      <c r="J7" s="692">
        <f t="shared" ref="J7:AA7" si="8">SUM(J5:J6)</f>
        <v>124</v>
      </c>
      <c r="K7" s="692">
        <f t="shared" si="8"/>
        <v>1201</v>
      </c>
      <c r="L7" s="692">
        <f t="shared" si="8"/>
        <v>21485</v>
      </c>
      <c r="M7" s="692">
        <f t="shared" si="8"/>
        <v>1168</v>
      </c>
      <c r="N7" s="692">
        <f t="shared" si="8"/>
        <v>144</v>
      </c>
      <c r="O7" s="790">
        <f t="shared" si="8"/>
        <v>80</v>
      </c>
      <c r="P7" s="790">
        <f t="shared" si="8"/>
        <v>774</v>
      </c>
      <c r="Q7" s="790">
        <f t="shared" si="8"/>
        <v>18470</v>
      </c>
      <c r="R7" s="790">
        <f t="shared" si="8"/>
        <v>1228</v>
      </c>
      <c r="S7" s="790">
        <f t="shared" si="8"/>
        <v>115</v>
      </c>
      <c r="T7" s="692">
        <f t="shared" si="8"/>
        <v>24</v>
      </c>
      <c r="U7" s="692">
        <f t="shared" si="8"/>
        <v>389</v>
      </c>
      <c r="V7" s="692">
        <f t="shared" si="8"/>
        <v>7334</v>
      </c>
      <c r="W7" s="692">
        <f t="shared" si="8"/>
        <v>535</v>
      </c>
      <c r="X7" s="692">
        <f t="shared" si="8"/>
        <v>55</v>
      </c>
      <c r="Y7" s="692">
        <f t="shared" si="8"/>
        <v>4</v>
      </c>
      <c r="Z7" s="692">
        <f t="shared" si="8"/>
        <v>93</v>
      </c>
      <c r="AA7" s="692">
        <f t="shared" si="8"/>
        <v>2259</v>
      </c>
      <c r="AB7" s="692">
        <f>SUM(AB5:AB6)</f>
        <v>129</v>
      </c>
      <c r="AC7" s="692">
        <f>SUM(AC5:AC6)</f>
        <v>11</v>
      </c>
      <c r="AD7" s="692">
        <f>SUM(AD6)</f>
        <v>8</v>
      </c>
      <c r="AE7" s="692">
        <f>SUM(AE6)</f>
        <v>58</v>
      </c>
      <c r="AF7" s="692">
        <f>SUM(AF6)</f>
        <v>772</v>
      </c>
      <c r="AG7" s="692">
        <f>SUM(AG6)</f>
        <v>64</v>
      </c>
      <c r="AH7" s="692">
        <f>SUM(AH6)</f>
        <v>13</v>
      </c>
      <c r="AI7" s="692">
        <f>SUM(AI5:AI6)</f>
        <v>11</v>
      </c>
      <c r="AJ7" s="692">
        <f>SUM(AJ5)</f>
        <v>195</v>
      </c>
      <c r="AK7" s="692">
        <f>SUM(AK5)</f>
        <v>5936</v>
      </c>
      <c r="AL7" s="692">
        <f>SUM(AL5)</f>
        <v>422</v>
      </c>
      <c r="AM7" s="692">
        <f>SUM(AM5:AM6)</f>
        <v>38</v>
      </c>
      <c r="AN7" s="692">
        <f t="shared" si="1"/>
        <v>47</v>
      </c>
      <c r="AO7" s="692">
        <f t="shared" si="2"/>
        <v>735</v>
      </c>
      <c r="AP7" s="692">
        <f t="shared" si="0"/>
        <v>16301</v>
      </c>
      <c r="AQ7" s="692">
        <f t="shared" si="0"/>
        <v>1150</v>
      </c>
      <c r="AR7" s="692">
        <f t="shared" si="0"/>
        <v>117</v>
      </c>
      <c r="AS7" s="692">
        <f t="shared" si="3"/>
        <v>267</v>
      </c>
      <c r="AT7" s="692">
        <f t="shared" si="4"/>
        <v>2782</v>
      </c>
      <c r="AU7" s="692">
        <f t="shared" ref="AU7:AU22" si="9">SUM(G7,L7,Q7,AP7)</f>
        <v>61253</v>
      </c>
      <c r="AV7" s="692">
        <f t="shared" si="5"/>
        <v>3804</v>
      </c>
      <c r="AW7" s="722">
        <f t="shared" si="6"/>
        <v>394</v>
      </c>
    </row>
    <row r="8" spans="1:49" ht="24.75" customHeight="1">
      <c r="A8" s="1086" t="s">
        <v>15</v>
      </c>
      <c r="B8" s="683" t="s">
        <v>1582</v>
      </c>
      <c r="C8" s="684">
        <f>SUM(KUR_OK_İLÇE_BAZ_!E289)</f>
        <v>3</v>
      </c>
      <c r="D8" s="791">
        <f>SUM(OK_ÖN_ÖĞ_SAY!$D$24)</f>
        <v>1</v>
      </c>
      <c r="E8" s="791"/>
      <c r="F8" s="791">
        <f>SUM(OK_ÖN_ÖĞ_SAY!$G$25)</f>
        <v>3</v>
      </c>
      <c r="G8" s="791">
        <f>SUM(OK_ÖN_ÖĞ_SAY!$S$25)</f>
        <v>45</v>
      </c>
      <c r="H8" s="791">
        <f>SUM(OK_ÖN_ÖĞ_SAY!$E$25)</f>
        <v>3</v>
      </c>
      <c r="I8" s="791">
        <f>SUM(OK_ÖN_ÖĞ_SAY!$F$24)</f>
        <v>0</v>
      </c>
      <c r="J8" s="685">
        <f>SUM(KUR_OK_İLÇE_BAZ_!E293)</f>
        <v>1</v>
      </c>
      <c r="K8" s="685">
        <v>12</v>
      </c>
      <c r="L8" s="685">
        <f>SUM(İLKOKUL!I133)</f>
        <v>229</v>
      </c>
      <c r="M8" s="685">
        <f>SUM(İLKOKUL!AK133)</f>
        <v>10</v>
      </c>
      <c r="N8" s="685">
        <f>SUM(İLKOKUL!AH133:AJ133)</f>
        <v>2</v>
      </c>
      <c r="O8" s="791">
        <f>SUM(ORTAOKUL!D89)</f>
        <v>2</v>
      </c>
      <c r="P8" s="791">
        <f>SUM(ORTAOKUL!F89)</f>
        <v>29</v>
      </c>
      <c r="Q8" s="791">
        <f>SUM(ORTAOKUL!H89)</f>
        <v>245</v>
      </c>
      <c r="R8" s="791">
        <f>SUM(ORTAOKUL!AG89)</f>
        <v>21</v>
      </c>
      <c r="S8" s="791">
        <f>SUM(ORTAOKUL!AD89:AF89)</f>
        <v>1</v>
      </c>
      <c r="T8" s="685"/>
      <c r="U8" s="685"/>
      <c r="V8" s="685"/>
      <c r="W8" s="685"/>
      <c r="X8" s="685"/>
      <c r="Y8" s="685">
        <f>SUM(LİSE!D61)</f>
        <v>1</v>
      </c>
      <c r="Z8" s="685">
        <f>SUM(LİSE!F61)</f>
        <v>0</v>
      </c>
      <c r="AA8" s="685">
        <f>SUM(LİSE!H61)</f>
        <v>21</v>
      </c>
      <c r="AB8" s="685"/>
      <c r="AC8" s="685"/>
      <c r="AD8" s="685">
        <f>SUM(LİSE!D62)</f>
        <v>1</v>
      </c>
      <c r="AE8" s="685">
        <f>SUM(LİSE!F62)</f>
        <v>16</v>
      </c>
      <c r="AF8" s="685">
        <f>SUM(LİSE!H62)</f>
        <v>249</v>
      </c>
      <c r="AG8" s="685">
        <f>SUM(LİSE!AN62)</f>
        <v>20</v>
      </c>
      <c r="AH8" s="685">
        <f>SUM(LİSE!AK62:AM62)</f>
        <v>0</v>
      </c>
      <c r="AI8" s="685"/>
      <c r="AJ8" s="685"/>
      <c r="AK8" s="685"/>
      <c r="AL8" s="685"/>
      <c r="AM8" s="685"/>
      <c r="AN8" s="685">
        <f t="shared" si="1"/>
        <v>2</v>
      </c>
      <c r="AO8" s="685">
        <f t="shared" si="2"/>
        <v>16</v>
      </c>
      <c r="AP8" s="685">
        <f t="shared" si="0"/>
        <v>270</v>
      </c>
      <c r="AQ8" s="685">
        <f t="shared" si="0"/>
        <v>20</v>
      </c>
      <c r="AR8" s="685">
        <f t="shared" si="0"/>
        <v>0</v>
      </c>
      <c r="AS8" s="685">
        <f t="shared" si="3"/>
        <v>6</v>
      </c>
      <c r="AT8" s="685">
        <f t="shared" si="4"/>
        <v>60</v>
      </c>
      <c r="AU8" s="685">
        <f t="shared" si="9"/>
        <v>789</v>
      </c>
      <c r="AV8" s="685">
        <f t="shared" si="5"/>
        <v>54</v>
      </c>
      <c r="AW8" s="723">
        <f t="shared" si="6"/>
        <v>3</v>
      </c>
    </row>
    <row r="9" spans="1:49" ht="24.75" customHeight="1">
      <c r="A9" s="1087"/>
      <c r="B9" s="678" t="s">
        <v>1583</v>
      </c>
      <c r="C9" s="679"/>
      <c r="D9" s="792"/>
      <c r="E9" s="792">
        <f>SUM(OK_ÖN_ÖĞ_SAY!$D$160)</f>
        <v>2</v>
      </c>
      <c r="F9" s="792"/>
      <c r="G9" s="792">
        <f>SUM(OK_ÖN_ÖĞ_SAY!$S$160)</f>
        <v>15</v>
      </c>
      <c r="H9" s="792">
        <f>SUM(OK_ÖN_ÖĞ_SAY!$E$160)</f>
        <v>1</v>
      </c>
      <c r="I9" s="792">
        <f>SUM(OK_ÖN_ÖĞ_SAY!$F$160)</f>
        <v>0</v>
      </c>
      <c r="J9" s="629">
        <f>SUM(KUR_OK_İLÇE_BAZ_!E298)</f>
        <v>4</v>
      </c>
      <c r="K9" s="629">
        <v>12</v>
      </c>
      <c r="L9" s="629">
        <f>SUM(İLKOKUL!I138)</f>
        <v>213</v>
      </c>
      <c r="M9" s="629">
        <f>SUM(İLKOKUL!AK138)</f>
        <v>14</v>
      </c>
      <c r="N9" s="629">
        <f>SUM(İLKOKUL!AH138:AJ138)</f>
        <v>3</v>
      </c>
      <c r="O9" s="792">
        <f>SUM(ORTAOKUL!D93)</f>
        <v>3</v>
      </c>
      <c r="P9" s="792">
        <f>SUM(ORTAOKUL!F93)</f>
        <v>22</v>
      </c>
      <c r="Q9" s="792">
        <f>SUM(ORTAOKUL!H93)</f>
        <v>185</v>
      </c>
      <c r="R9" s="792">
        <f>SUM(ORTAOKUL!AG93)</f>
        <v>14</v>
      </c>
      <c r="S9" s="792">
        <f>SUM(ORTAOKUL!AD93:AF93)</f>
        <v>2</v>
      </c>
      <c r="T9" s="629"/>
      <c r="U9" s="629"/>
      <c r="V9" s="629"/>
      <c r="W9" s="629"/>
      <c r="X9" s="629"/>
      <c r="Y9" s="629"/>
      <c r="Z9" s="629"/>
      <c r="AA9" s="629"/>
      <c r="AB9" s="629"/>
      <c r="AC9" s="629"/>
      <c r="AD9" s="629"/>
      <c r="AE9" s="629"/>
      <c r="AF9" s="629"/>
      <c r="AG9" s="629"/>
      <c r="AH9" s="629"/>
      <c r="AI9" s="629"/>
      <c r="AJ9" s="629"/>
      <c r="AK9" s="629"/>
      <c r="AL9" s="629"/>
      <c r="AM9" s="629"/>
      <c r="AN9" s="629">
        <f t="shared" si="1"/>
        <v>0</v>
      </c>
      <c r="AO9" s="629">
        <f t="shared" si="2"/>
        <v>0</v>
      </c>
      <c r="AP9" s="629">
        <f t="shared" si="0"/>
        <v>0</v>
      </c>
      <c r="AQ9" s="629">
        <f t="shared" si="0"/>
        <v>0</v>
      </c>
      <c r="AR9" s="629">
        <f t="shared" si="0"/>
        <v>0</v>
      </c>
      <c r="AS9" s="629">
        <f t="shared" si="3"/>
        <v>7</v>
      </c>
      <c r="AT9" s="629">
        <f t="shared" si="4"/>
        <v>34</v>
      </c>
      <c r="AU9" s="629">
        <f t="shared" si="9"/>
        <v>413</v>
      </c>
      <c r="AV9" s="629">
        <f t="shared" si="5"/>
        <v>29</v>
      </c>
      <c r="AW9" s="724">
        <f t="shared" si="6"/>
        <v>5</v>
      </c>
    </row>
    <row r="10" spans="1:49" ht="24.75" customHeight="1" thickBot="1">
      <c r="A10" s="1088"/>
      <c r="B10" s="680" t="s">
        <v>1584</v>
      </c>
      <c r="C10" s="681">
        <f>SUM(C8:C9)</f>
        <v>3</v>
      </c>
      <c r="D10" s="793">
        <f t="shared" ref="D10:I10" si="10">SUM(D8:D9)</f>
        <v>1</v>
      </c>
      <c r="E10" s="793">
        <f t="shared" si="10"/>
        <v>2</v>
      </c>
      <c r="F10" s="793">
        <f t="shared" si="10"/>
        <v>3</v>
      </c>
      <c r="G10" s="793">
        <f t="shared" si="10"/>
        <v>60</v>
      </c>
      <c r="H10" s="793">
        <f t="shared" si="10"/>
        <v>4</v>
      </c>
      <c r="I10" s="793">
        <f t="shared" si="10"/>
        <v>0</v>
      </c>
      <c r="J10" s="682">
        <f t="shared" ref="J10:S10" si="11">SUM(J8:J9)</f>
        <v>5</v>
      </c>
      <c r="K10" s="682">
        <f t="shared" si="11"/>
        <v>24</v>
      </c>
      <c r="L10" s="682">
        <f t="shared" si="11"/>
        <v>442</v>
      </c>
      <c r="M10" s="682">
        <f t="shared" si="11"/>
        <v>24</v>
      </c>
      <c r="N10" s="682">
        <f t="shared" si="11"/>
        <v>5</v>
      </c>
      <c r="O10" s="793">
        <f t="shared" si="11"/>
        <v>5</v>
      </c>
      <c r="P10" s="793">
        <f t="shared" si="11"/>
        <v>51</v>
      </c>
      <c r="Q10" s="793">
        <f t="shared" si="11"/>
        <v>430</v>
      </c>
      <c r="R10" s="793">
        <f>SUM(R8:R9)</f>
        <v>35</v>
      </c>
      <c r="S10" s="793">
        <f t="shared" si="11"/>
        <v>3</v>
      </c>
      <c r="T10" s="682"/>
      <c r="U10" s="682"/>
      <c r="V10" s="682"/>
      <c r="W10" s="682"/>
      <c r="X10" s="682"/>
      <c r="Y10" s="682">
        <f>SUM(Y8:Y9)</f>
        <v>1</v>
      </c>
      <c r="Z10" s="682">
        <f>SUM(Z8:Z9)</f>
        <v>0</v>
      </c>
      <c r="AA10" s="682">
        <f>SUM(AA8:AA9)</f>
        <v>21</v>
      </c>
      <c r="AB10" s="682"/>
      <c r="AC10" s="682"/>
      <c r="AD10" s="682">
        <f>SUM(AD8:AD9)</f>
        <v>1</v>
      </c>
      <c r="AE10" s="682">
        <f>SUM(AE8:AE9)</f>
        <v>16</v>
      </c>
      <c r="AF10" s="682">
        <f>SUM(AF8:AF9)</f>
        <v>249</v>
      </c>
      <c r="AG10" s="682">
        <f>SUM(AG8:AG9)</f>
        <v>20</v>
      </c>
      <c r="AH10" s="682">
        <f>SUM(AH8:AH9)</f>
        <v>0</v>
      </c>
      <c r="AI10" s="682"/>
      <c r="AJ10" s="682"/>
      <c r="AK10" s="682"/>
      <c r="AL10" s="682"/>
      <c r="AM10" s="682"/>
      <c r="AN10" s="682">
        <f t="shared" si="1"/>
        <v>2</v>
      </c>
      <c r="AO10" s="682">
        <f t="shared" si="2"/>
        <v>16</v>
      </c>
      <c r="AP10" s="682">
        <f t="shared" si="0"/>
        <v>270</v>
      </c>
      <c r="AQ10" s="682">
        <f t="shared" si="0"/>
        <v>20</v>
      </c>
      <c r="AR10" s="682">
        <f t="shared" si="0"/>
        <v>0</v>
      </c>
      <c r="AS10" s="682">
        <f t="shared" si="3"/>
        <v>13</v>
      </c>
      <c r="AT10" s="682">
        <f t="shared" si="4"/>
        <v>94</v>
      </c>
      <c r="AU10" s="682">
        <f t="shared" si="9"/>
        <v>1202</v>
      </c>
      <c r="AV10" s="682">
        <f t="shared" si="5"/>
        <v>83</v>
      </c>
      <c r="AW10" s="725">
        <f t="shared" si="6"/>
        <v>8</v>
      </c>
    </row>
    <row r="11" spans="1:49" ht="24.75" customHeight="1">
      <c r="A11" s="1089" t="s">
        <v>1585</v>
      </c>
      <c r="B11" s="675" t="s">
        <v>1582</v>
      </c>
      <c r="C11" s="676">
        <f>SUM(KUR_OK_İLÇE_BAZ_!E312)</f>
        <v>3</v>
      </c>
      <c r="D11" s="794">
        <f>SUM(OK_ÖN_ÖĞ_SAY!$D$26)</f>
        <v>1</v>
      </c>
      <c r="E11" s="794">
        <f>SUM(OK_ÖN_ÖĞ_SAY!$D$170)</f>
        <v>9</v>
      </c>
      <c r="F11" s="794">
        <f>SUM(OK_ÖN_ÖĞ_SAY!G26)</f>
        <v>5</v>
      </c>
      <c r="G11" s="794">
        <f>SUM(OK_ÖN_ÖĞ_SAY!$S$27,OK_ÖN_ÖĞ_SAY!$S$170)</f>
        <v>229</v>
      </c>
      <c r="H11" s="794">
        <f>SUM(OK_ÖN_ÖĞ_SAY!$E$27,OK_ÖN_ÖĞ_SAY!$E$170)</f>
        <v>8</v>
      </c>
      <c r="I11" s="794">
        <f>SUM(OK_ÖN_ÖĞ_SAY!$F$27,OK_ÖN_ÖĞ_SAY!$F$170)</f>
        <v>2</v>
      </c>
      <c r="J11" s="677">
        <f>SUM(KUR_OK_İLÇE_BAZ_!E339)</f>
        <v>24</v>
      </c>
      <c r="K11" s="677">
        <v>77</v>
      </c>
      <c r="L11" s="677">
        <f>SUM(İLKOKUL!I164)</f>
        <v>1447</v>
      </c>
      <c r="M11" s="677">
        <f>SUM(İLKOKUL!AK164)</f>
        <v>83</v>
      </c>
      <c r="N11" s="677">
        <f>SUM(İLKOKUL!AH164:AJ164)</f>
        <v>8</v>
      </c>
      <c r="O11" s="794">
        <f>SUM(ORTAOKUL!D106)</f>
        <v>11</v>
      </c>
      <c r="P11" s="794">
        <f>SUM(ORTAOKUL!F106)</f>
        <v>83</v>
      </c>
      <c r="Q11" s="794">
        <f>SUM(ORTAOKUL!H106)</f>
        <v>1552</v>
      </c>
      <c r="R11" s="794">
        <f>SUM(ORTAOKUL!AG106)</f>
        <v>91</v>
      </c>
      <c r="S11" s="794">
        <f>SUM(ORTAOKUL!AD106:AF106)</f>
        <v>4</v>
      </c>
      <c r="T11" s="677">
        <f>SUM(LİSE!D64)</f>
        <v>1</v>
      </c>
      <c r="U11" s="677">
        <f>SUM(LİSE!F64)</f>
        <v>12</v>
      </c>
      <c r="V11" s="677">
        <f>SUM(LİSE!H64)</f>
        <v>282</v>
      </c>
      <c r="W11" s="677">
        <f>SUM(LİSE!AN64)</f>
        <v>15</v>
      </c>
      <c r="X11" s="677">
        <f>SUM(LİSE!AK64:AM64)</f>
        <v>3</v>
      </c>
      <c r="Y11" s="677">
        <f>SUM(LİSE!D65)</f>
        <v>1</v>
      </c>
      <c r="Z11" s="677">
        <f>SUM(LİSE!F65)</f>
        <v>11</v>
      </c>
      <c r="AA11" s="677">
        <f>SUM(LİSE!H65)</f>
        <v>271</v>
      </c>
      <c r="AB11" s="677">
        <f>SUM(LİSE!AN65)</f>
        <v>15</v>
      </c>
      <c r="AC11" s="677"/>
      <c r="AD11" s="677"/>
      <c r="AE11" s="677"/>
      <c r="AF11" s="677"/>
      <c r="AG11" s="677"/>
      <c r="AH11" s="677"/>
      <c r="AI11" s="677"/>
      <c r="AJ11" s="677"/>
      <c r="AK11" s="677"/>
      <c r="AL11" s="677"/>
      <c r="AM11" s="677"/>
      <c r="AN11" s="677">
        <f t="shared" si="1"/>
        <v>2</v>
      </c>
      <c r="AO11" s="677">
        <f t="shared" si="2"/>
        <v>23</v>
      </c>
      <c r="AP11" s="677">
        <f t="shared" si="0"/>
        <v>553</v>
      </c>
      <c r="AQ11" s="677">
        <f t="shared" si="0"/>
        <v>30</v>
      </c>
      <c r="AR11" s="677">
        <f t="shared" si="0"/>
        <v>3</v>
      </c>
      <c r="AS11" s="677">
        <f t="shared" si="3"/>
        <v>38</v>
      </c>
      <c r="AT11" s="677">
        <f t="shared" si="4"/>
        <v>188</v>
      </c>
      <c r="AU11" s="677">
        <f t="shared" si="9"/>
        <v>3781</v>
      </c>
      <c r="AV11" s="677">
        <f t="shared" si="5"/>
        <v>212</v>
      </c>
      <c r="AW11" s="726">
        <f t="shared" si="6"/>
        <v>17</v>
      </c>
    </row>
    <row r="12" spans="1:49" ht="24.75" customHeight="1">
      <c r="A12" s="1090"/>
      <c r="B12" s="671" t="s">
        <v>1583</v>
      </c>
      <c r="C12" s="672"/>
      <c r="D12" s="795"/>
      <c r="E12" s="795">
        <f>SUM(OK_ÖN_ÖĞ_SAY!$D$177)</f>
        <v>6</v>
      </c>
      <c r="F12" s="795"/>
      <c r="G12" s="795">
        <f>SUM(OK_ÖN_ÖĞ_SAY!$S$177)</f>
        <v>116</v>
      </c>
      <c r="H12" s="795">
        <f>SUM(OK_ÖN_ÖĞ_SAY!$E$177)</f>
        <v>4</v>
      </c>
      <c r="I12" s="795">
        <f>SUM(OK_ÖN_ÖĞ_SAY!$F$177)</f>
        <v>0</v>
      </c>
      <c r="J12" s="630">
        <f>SUM(KUR_OK_İLÇE_BAZ_!E351)</f>
        <v>11</v>
      </c>
      <c r="K12" s="630">
        <v>23</v>
      </c>
      <c r="L12" s="630">
        <f>SUM(İLKOKUL!I176)</f>
        <v>803</v>
      </c>
      <c r="M12" s="630">
        <f>SUM(İLKOKUL!AK176)</f>
        <v>45</v>
      </c>
      <c r="N12" s="630">
        <f>SUM(İLKOKUL!AH176:AJ176)</f>
        <v>5</v>
      </c>
      <c r="O12" s="795">
        <f>SUM(ORTAOKUL!D113)</f>
        <v>6</v>
      </c>
      <c r="P12" s="795">
        <f>SUM(ORTAOKUL!F113)</f>
        <v>74</v>
      </c>
      <c r="Q12" s="795">
        <f>SUM(ORTAOKUL!H113)</f>
        <v>660</v>
      </c>
      <c r="R12" s="795">
        <f>SUM(ORTAOKUL!AG113)</f>
        <v>40</v>
      </c>
      <c r="S12" s="795">
        <f>SUM(ORTAOKUL!AD113:AF113)</f>
        <v>0</v>
      </c>
      <c r="T12" s="630"/>
      <c r="U12" s="630"/>
      <c r="V12" s="630"/>
      <c r="W12" s="630"/>
      <c r="X12" s="630"/>
      <c r="Y12" s="630"/>
      <c r="Z12" s="630"/>
      <c r="AA12" s="630"/>
      <c r="AB12" s="630"/>
      <c r="AC12" s="630"/>
      <c r="AD12" s="630">
        <f>SUM(LİSE!D66)</f>
        <v>1</v>
      </c>
      <c r="AE12" s="630">
        <f>SUM(LİSE!F66)</f>
        <v>8</v>
      </c>
      <c r="AF12" s="630">
        <f>SUM(LİSE!H66)</f>
        <v>142</v>
      </c>
      <c r="AG12" s="630">
        <f>SUM(LİSE!AN66)</f>
        <v>12</v>
      </c>
      <c r="AH12" s="630">
        <f>SUM(LİSE!AK66:AM66)</f>
        <v>1</v>
      </c>
      <c r="AI12" s="630"/>
      <c r="AJ12" s="630"/>
      <c r="AK12" s="630"/>
      <c r="AL12" s="630"/>
      <c r="AM12" s="630"/>
      <c r="AN12" s="630">
        <f t="shared" si="1"/>
        <v>1</v>
      </c>
      <c r="AO12" s="630">
        <f t="shared" si="2"/>
        <v>8</v>
      </c>
      <c r="AP12" s="630">
        <f t="shared" si="0"/>
        <v>142</v>
      </c>
      <c r="AQ12" s="630">
        <f t="shared" si="0"/>
        <v>12</v>
      </c>
      <c r="AR12" s="630">
        <f t="shared" si="0"/>
        <v>1</v>
      </c>
      <c r="AS12" s="630">
        <f t="shared" si="3"/>
        <v>18</v>
      </c>
      <c r="AT12" s="630">
        <f t="shared" si="4"/>
        <v>105</v>
      </c>
      <c r="AU12" s="630">
        <f t="shared" si="9"/>
        <v>1721</v>
      </c>
      <c r="AV12" s="630">
        <f t="shared" si="5"/>
        <v>101</v>
      </c>
      <c r="AW12" s="727">
        <f t="shared" si="6"/>
        <v>6</v>
      </c>
    </row>
    <row r="13" spans="1:49" ht="24.75" customHeight="1" thickBot="1">
      <c r="A13" s="1091"/>
      <c r="B13" s="673" t="s">
        <v>1584</v>
      </c>
      <c r="C13" s="674">
        <f>SUM(C11:C12)</f>
        <v>3</v>
      </c>
      <c r="D13" s="796">
        <f t="shared" ref="D13:I13" si="12">SUM(D11:D12)</f>
        <v>1</v>
      </c>
      <c r="E13" s="796">
        <f t="shared" si="12"/>
        <v>15</v>
      </c>
      <c r="F13" s="796">
        <f t="shared" si="12"/>
        <v>5</v>
      </c>
      <c r="G13" s="796">
        <f t="shared" si="12"/>
        <v>345</v>
      </c>
      <c r="H13" s="796">
        <f t="shared" si="12"/>
        <v>12</v>
      </c>
      <c r="I13" s="796">
        <f t="shared" si="12"/>
        <v>2</v>
      </c>
      <c r="J13" s="667">
        <f t="shared" ref="J13:Z13" si="13">SUM(J11:J12)</f>
        <v>35</v>
      </c>
      <c r="K13" s="667">
        <f t="shared" si="13"/>
        <v>100</v>
      </c>
      <c r="L13" s="667">
        <f t="shared" si="13"/>
        <v>2250</v>
      </c>
      <c r="M13" s="667">
        <f t="shared" si="13"/>
        <v>128</v>
      </c>
      <c r="N13" s="667">
        <f t="shared" si="13"/>
        <v>13</v>
      </c>
      <c r="O13" s="796">
        <f t="shared" si="13"/>
        <v>17</v>
      </c>
      <c r="P13" s="796">
        <f t="shared" si="13"/>
        <v>157</v>
      </c>
      <c r="Q13" s="796">
        <f t="shared" si="13"/>
        <v>2212</v>
      </c>
      <c r="R13" s="796">
        <f t="shared" si="13"/>
        <v>131</v>
      </c>
      <c r="S13" s="796">
        <f t="shared" si="13"/>
        <v>4</v>
      </c>
      <c r="T13" s="667">
        <f t="shared" si="13"/>
        <v>1</v>
      </c>
      <c r="U13" s="667">
        <f t="shared" si="13"/>
        <v>12</v>
      </c>
      <c r="V13" s="667">
        <f t="shared" si="13"/>
        <v>282</v>
      </c>
      <c r="W13" s="667">
        <f t="shared" si="13"/>
        <v>15</v>
      </c>
      <c r="X13" s="667">
        <f t="shared" si="13"/>
        <v>3</v>
      </c>
      <c r="Y13" s="667">
        <f t="shared" si="13"/>
        <v>1</v>
      </c>
      <c r="Z13" s="667">
        <f t="shared" si="13"/>
        <v>11</v>
      </c>
      <c r="AA13" s="667">
        <f>SUM(AA11:AA12)</f>
        <v>271</v>
      </c>
      <c r="AB13" s="667">
        <f>SUM(AB11:AB12)</f>
        <v>15</v>
      </c>
      <c r="AC13" s="667"/>
      <c r="AD13" s="667">
        <f>SUM(AD12)</f>
        <v>1</v>
      </c>
      <c r="AE13" s="667">
        <f>SUM(AE12)</f>
        <v>8</v>
      </c>
      <c r="AF13" s="667">
        <f>SUM(AF12)</f>
        <v>142</v>
      </c>
      <c r="AG13" s="667">
        <f>SUM(AG12)</f>
        <v>12</v>
      </c>
      <c r="AH13" s="667">
        <f>SUM(AH12)</f>
        <v>1</v>
      </c>
      <c r="AI13" s="667"/>
      <c r="AJ13" s="667"/>
      <c r="AK13" s="667"/>
      <c r="AL13" s="667"/>
      <c r="AM13" s="667"/>
      <c r="AN13" s="667">
        <f t="shared" si="1"/>
        <v>3</v>
      </c>
      <c r="AO13" s="667">
        <f t="shared" si="2"/>
        <v>31</v>
      </c>
      <c r="AP13" s="667">
        <f t="shared" si="0"/>
        <v>695</v>
      </c>
      <c r="AQ13" s="667">
        <f t="shared" si="0"/>
        <v>42</v>
      </c>
      <c r="AR13" s="667">
        <f t="shared" si="0"/>
        <v>4</v>
      </c>
      <c r="AS13" s="667">
        <f t="shared" si="3"/>
        <v>56</v>
      </c>
      <c r="AT13" s="667">
        <f t="shared" si="4"/>
        <v>293</v>
      </c>
      <c r="AU13" s="667">
        <f t="shared" si="9"/>
        <v>5502</v>
      </c>
      <c r="AV13" s="667">
        <f t="shared" si="5"/>
        <v>313</v>
      </c>
      <c r="AW13" s="728">
        <f t="shared" si="6"/>
        <v>23</v>
      </c>
    </row>
    <row r="14" spans="1:49" ht="24.75" customHeight="1">
      <c r="A14" s="1037" t="s">
        <v>84</v>
      </c>
      <c r="B14" s="668" t="s">
        <v>1582</v>
      </c>
      <c r="C14" s="669">
        <f>SUM(KUR_OK_İLÇE_BAZ_!E378)</f>
        <v>2</v>
      </c>
      <c r="D14" s="797">
        <f>SUM(OK_ÖN_ÖĞ_SAY!$D$28)</f>
        <v>1</v>
      </c>
      <c r="E14" s="797">
        <f>SUM(OK_ÖN_ÖĞ_SAY!$D$182)</f>
        <v>3</v>
      </c>
      <c r="F14" s="797">
        <f>SUM(OK_ÖN_ÖĞ_SAY!G28)</f>
        <v>3</v>
      </c>
      <c r="G14" s="797">
        <f>SUM(OK_ÖN_ÖĞ_SAY!$S$29,OK_ÖN_ÖĞ_SAY!$S$182)</f>
        <v>113</v>
      </c>
      <c r="H14" s="797">
        <f>SUM(OK_ÖN_ÖĞ_SAY!$E$29,OK_ÖN_ÖĞ_SAY!$E$182)</f>
        <v>6</v>
      </c>
      <c r="I14" s="797">
        <f>SUM(OK_ÖN_ÖĞ_SAY!$F$29,OK_ÖN_ÖĞ_SAY!$F$182)</f>
        <v>0</v>
      </c>
      <c r="J14" s="670">
        <f>SUM(KUR_OK_İLÇE_BAZ_!E385)</f>
        <v>4</v>
      </c>
      <c r="K14" s="670">
        <v>18</v>
      </c>
      <c r="L14" s="670">
        <f>SUM(İLKOKUL!I182)</f>
        <v>335</v>
      </c>
      <c r="M14" s="670">
        <f>SUM(İLKOKUL!AK182)</f>
        <v>22</v>
      </c>
      <c r="N14" s="670">
        <f>SUM(İLKOKUL!AH182:AJ182)</f>
        <v>7</v>
      </c>
      <c r="O14" s="797">
        <f>SUM(ORTAOKUL!D117)</f>
        <v>2</v>
      </c>
      <c r="P14" s="797">
        <f>SUM(ORTAOKUL!F117)</f>
        <v>8</v>
      </c>
      <c r="Q14" s="797">
        <f>SUM(ORTAOKUL!H117)</f>
        <v>371</v>
      </c>
      <c r="R14" s="797">
        <f>SUM(ORTAOKUL!AG117)</f>
        <v>17</v>
      </c>
      <c r="S14" s="797">
        <f>SUM(ORTAOKUL!AD117:AF117)</f>
        <v>2</v>
      </c>
      <c r="T14" s="670">
        <f>SUM(LİSE!D68)</f>
        <v>1</v>
      </c>
      <c r="U14" s="670">
        <f>SUM(LİSE!F68)</f>
        <v>8</v>
      </c>
      <c r="V14" s="670">
        <f>SUM(LİSE!H68)</f>
        <v>118</v>
      </c>
      <c r="W14" s="670">
        <f>SUM(LİSE!AN68)</f>
        <v>10</v>
      </c>
      <c r="X14" s="670">
        <f>SUM(LİSE!AK68:AM68)</f>
        <v>2</v>
      </c>
      <c r="Y14" s="670">
        <f>SUM(LİSE!D69)</f>
        <v>1</v>
      </c>
      <c r="Z14" s="670">
        <f>SUM(LİSE!F69)</f>
        <v>3</v>
      </c>
      <c r="AA14" s="670">
        <f>SUM(LİSE!H69)</f>
        <v>26</v>
      </c>
      <c r="AB14" s="670"/>
      <c r="AC14" s="670">
        <f>SUM(LİSE!AK69:AM69)</f>
        <v>1</v>
      </c>
      <c r="AD14" s="670"/>
      <c r="AE14" s="670"/>
      <c r="AF14" s="670"/>
      <c r="AG14" s="670"/>
      <c r="AH14" s="670"/>
      <c r="AI14" s="670"/>
      <c r="AJ14" s="670"/>
      <c r="AK14" s="670"/>
      <c r="AL14" s="670"/>
      <c r="AM14" s="670"/>
      <c r="AN14" s="670">
        <f t="shared" si="1"/>
        <v>2</v>
      </c>
      <c r="AO14" s="670">
        <f t="shared" si="2"/>
        <v>11</v>
      </c>
      <c r="AP14" s="670">
        <f t="shared" si="0"/>
        <v>144</v>
      </c>
      <c r="AQ14" s="670">
        <f t="shared" si="0"/>
        <v>10</v>
      </c>
      <c r="AR14" s="670">
        <f t="shared" si="0"/>
        <v>3</v>
      </c>
      <c r="AS14" s="670">
        <f t="shared" si="3"/>
        <v>9</v>
      </c>
      <c r="AT14" s="670">
        <f t="shared" si="4"/>
        <v>40</v>
      </c>
      <c r="AU14" s="670">
        <f t="shared" si="9"/>
        <v>963</v>
      </c>
      <c r="AV14" s="670">
        <f t="shared" si="5"/>
        <v>55</v>
      </c>
      <c r="AW14" s="729">
        <f t="shared" si="6"/>
        <v>12</v>
      </c>
    </row>
    <row r="15" spans="1:49" ht="24.75" customHeight="1">
      <c r="A15" s="1038"/>
      <c r="B15" s="663" t="s">
        <v>1583</v>
      </c>
      <c r="C15" s="664"/>
      <c r="D15" s="798"/>
      <c r="E15" s="798">
        <f>SUM(OK_ÖN_ÖĞ_SAY!$D$192,OK_ÖN_ÖĞ_SAY!$D$196)</f>
        <v>12</v>
      </c>
      <c r="F15" s="798"/>
      <c r="G15" s="798">
        <f>SUM(OK_ÖN_ÖĞ_SAY!$S$192,OK_ÖN_ÖĞ_SAY!$S$196)</f>
        <v>187</v>
      </c>
      <c r="H15" s="798">
        <f>SUM(OK_ÖN_ÖĞ_SAY!$E$192,OK_ÖN_ÖĞ_SAY!$E$196)</f>
        <v>11</v>
      </c>
      <c r="I15" s="798">
        <f>SUM(OK_ÖN_ÖĞ_SAY!$F$192,OK_ÖN_ÖĞ_SAY!$F$196)</f>
        <v>0</v>
      </c>
      <c r="J15" s="631">
        <f>SUM(KUR_OK_İLÇE_BAZ_!E400)</f>
        <v>14</v>
      </c>
      <c r="K15" s="631">
        <v>91</v>
      </c>
      <c r="L15" s="631">
        <f>SUM(İLKOKUL!I197)</f>
        <v>1041</v>
      </c>
      <c r="M15" s="631">
        <f>SUM(İLKOKUL!AK197)</f>
        <v>68</v>
      </c>
      <c r="N15" s="631">
        <f>SUM(İLKOKUL!AH197:AJ197)</f>
        <v>11</v>
      </c>
      <c r="O15" s="798">
        <f>SUM(ORTAOKUL!D126)</f>
        <v>8</v>
      </c>
      <c r="P15" s="798">
        <f>SUM(ORTAOKUL!F126)</f>
        <v>60</v>
      </c>
      <c r="Q15" s="798">
        <f>SUM(ORTAOKUL!H126)</f>
        <v>845</v>
      </c>
      <c r="R15" s="798">
        <f>SUM(ORTAOKUL!AG126)</f>
        <v>62</v>
      </c>
      <c r="S15" s="798">
        <f>SUM(ORTAOKUL!AD126:AF126)</f>
        <v>10</v>
      </c>
      <c r="T15" s="631"/>
      <c r="U15" s="631"/>
      <c r="V15" s="631"/>
      <c r="W15" s="631"/>
      <c r="X15" s="631"/>
      <c r="Y15" s="631"/>
      <c r="Z15" s="631"/>
      <c r="AA15" s="631"/>
      <c r="AB15" s="631"/>
      <c r="AC15" s="631"/>
      <c r="AD15" s="631">
        <f>SUM(LİSE!D70:D72)</f>
        <v>3</v>
      </c>
      <c r="AE15" s="631">
        <f>SUM(LİSE!F70:F72)</f>
        <v>26</v>
      </c>
      <c r="AF15" s="631">
        <f>SUM(LİSE!H70:H72)</f>
        <v>387</v>
      </c>
      <c r="AG15" s="631">
        <f>SUM(LİSE!AN70:AN72)</f>
        <v>31</v>
      </c>
      <c r="AH15" s="631">
        <f>SUM(LİSE!AK70:AM72)</f>
        <v>5</v>
      </c>
      <c r="AI15" s="631"/>
      <c r="AJ15" s="631"/>
      <c r="AK15" s="631"/>
      <c r="AL15" s="631"/>
      <c r="AM15" s="631"/>
      <c r="AN15" s="631">
        <f t="shared" si="1"/>
        <v>3</v>
      </c>
      <c r="AO15" s="631">
        <f t="shared" si="2"/>
        <v>26</v>
      </c>
      <c r="AP15" s="631">
        <f t="shared" si="0"/>
        <v>387</v>
      </c>
      <c r="AQ15" s="631">
        <f t="shared" si="0"/>
        <v>31</v>
      </c>
      <c r="AR15" s="631">
        <f t="shared" si="0"/>
        <v>5</v>
      </c>
      <c r="AS15" s="631">
        <f t="shared" si="3"/>
        <v>25</v>
      </c>
      <c r="AT15" s="631">
        <f t="shared" si="4"/>
        <v>177</v>
      </c>
      <c r="AU15" s="631">
        <f t="shared" si="9"/>
        <v>2460</v>
      </c>
      <c r="AV15" s="631">
        <f t="shared" si="5"/>
        <v>172</v>
      </c>
      <c r="AW15" s="730">
        <f t="shared" si="6"/>
        <v>26</v>
      </c>
    </row>
    <row r="16" spans="1:49" ht="24.75" customHeight="1" thickBot="1">
      <c r="A16" s="1039"/>
      <c r="B16" s="665" t="s">
        <v>1584</v>
      </c>
      <c r="C16" s="666">
        <f>SUM(C14:C15)</f>
        <v>2</v>
      </c>
      <c r="D16" s="799">
        <f t="shared" ref="D16:I16" si="14">SUM(D14:D15)</f>
        <v>1</v>
      </c>
      <c r="E16" s="799">
        <f t="shared" si="14"/>
        <v>15</v>
      </c>
      <c r="F16" s="799">
        <f t="shared" si="14"/>
        <v>3</v>
      </c>
      <c r="G16" s="799">
        <f t="shared" si="14"/>
        <v>300</v>
      </c>
      <c r="H16" s="799">
        <f t="shared" si="14"/>
        <v>17</v>
      </c>
      <c r="I16" s="799">
        <f t="shared" si="14"/>
        <v>0</v>
      </c>
      <c r="J16" s="659">
        <f t="shared" ref="J16:Z16" si="15">SUM(J14:J15)</f>
        <v>18</v>
      </c>
      <c r="K16" s="659">
        <f t="shared" si="15"/>
        <v>109</v>
      </c>
      <c r="L16" s="659">
        <f t="shared" si="15"/>
        <v>1376</v>
      </c>
      <c r="M16" s="659">
        <f t="shared" si="15"/>
        <v>90</v>
      </c>
      <c r="N16" s="659">
        <f t="shared" si="15"/>
        <v>18</v>
      </c>
      <c r="O16" s="799">
        <f t="shared" si="15"/>
        <v>10</v>
      </c>
      <c r="P16" s="799">
        <f t="shared" si="15"/>
        <v>68</v>
      </c>
      <c r="Q16" s="799">
        <f t="shared" si="15"/>
        <v>1216</v>
      </c>
      <c r="R16" s="799">
        <f t="shared" si="15"/>
        <v>79</v>
      </c>
      <c r="S16" s="799">
        <f t="shared" si="15"/>
        <v>12</v>
      </c>
      <c r="T16" s="659">
        <f t="shared" si="15"/>
        <v>1</v>
      </c>
      <c r="U16" s="659">
        <f t="shared" si="15"/>
        <v>8</v>
      </c>
      <c r="V16" s="659">
        <f t="shared" si="15"/>
        <v>118</v>
      </c>
      <c r="W16" s="659">
        <f t="shared" si="15"/>
        <v>10</v>
      </c>
      <c r="X16" s="659">
        <f t="shared" si="15"/>
        <v>2</v>
      </c>
      <c r="Y16" s="659">
        <f t="shared" si="15"/>
        <v>1</v>
      </c>
      <c r="Z16" s="659">
        <f t="shared" si="15"/>
        <v>3</v>
      </c>
      <c r="AA16" s="659">
        <f>SUM(AA14:AA15)</f>
        <v>26</v>
      </c>
      <c r="AB16" s="659"/>
      <c r="AC16" s="659">
        <f>SUM(AC14:AC15)</f>
        <v>1</v>
      </c>
      <c r="AD16" s="659">
        <f>SUM(AD15)</f>
        <v>3</v>
      </c>
      <c r="AE16" s="659">
        <f>SUM(AE15)</f>
        <v>26</v>
      </c>
      <c r="AF16" s="659">
        <f>SUM(AF15)</f>
        <v>387</v>
      </c>
      <c r="AG16" s="659">
        <f>SUM(AG15)</f>
        <v>31</v>
      </c>
      <c r="AH16" s="659">
        <f>SUM(AH15)</f>
        <v>5</v>
      </c>
      <c r="AI16" s="659"/>
      <c r="AJ16" s="659"/>
      <c r="AK16" s="659"/>
      <c r="AL16" s="659"/>
      <c r="AM16" s="659"/>
      <c r="AN16" s="659">
        <f t="shared" si="1"/>
        <v>5</v>
      </c>
      <c r="AO16" s="659">
        <f t="shared" si="2"/>
        <v>37</v>
      </c>
      <c r="AP16" s="659">
        <f t="shared" si="0"/>
        <v>531</v>
      </c>
      <c r="AQ16" s="659">
        <f t="shared" si="0"/>
        <v>41</v>
      </c>
      <c r="AR16" s="659">
        <f t="shared" si="0"/>
        <v>8</v>
      </c>
      <c r="AS16" s="659">
        <f t="shared" si="3"/>
        <v>34</v>
      </c>
      <c r="AT16" s="659">
        <f t="shared" si="4"/>
        <v>217</v>
      </c>
      <c r="AU16" s="659">
        <f t="shared" si="9"/>
        <v>3423</v>
      </c>
      <c r="AV16" s="659">
        <f t="shared" si="5"/>
        <v>227</v>
      </c>
      <c r="AW16" s="731">
        <f t="shared" si="6"/>
        <v>38</v>
      </c>
    </row>
    <row r="17" spans="1:49" ht="24.75" customHeight="1">
      <c r="A17" s="1040" t="s">
        <v>117</v>
      </c>
      <c r="B17" s="660" t="s">
        <v>1582</v>
      </c>
      <c r="C17" s="661">
        <f>SUM(KUR_OK_İLÇE_BAZ_!E422)</f>
        <v>2</v>
      </c>
      <c r="D17" s="800">
        <f>SUM(OK_ÖN_ÖĞ_SAY!$D$30)</f>
        <v>1</v>
      </c>
      <c r="E17" s="800">
        <f>SUM(OK_ÖN_ÖĞ_SAY!$D$199)</f>
        <v>1</v>
      </c>
      <c r="F17" s="800">
        <f>SUM(OK_ÖN_ÖĞ_SAY!G30)</f>
        <v>2</v>
      </c>
      <c r="G17" s="800">
        <f>SUM(OK_ÖN_ÖĞ_SAY!$S$31,OK_ÖN_ÖĞ_SAY!$S$199)</f>
        <v>43</v>
      </c>
      <c r="H17" s="800">
        <f>SUM(OK_ÖN_ÖĞ_SAY!$E$31,OK_ÖN_ÖĞ_SAY!$E$199)</f>
        <v>3</v>
      </c>
      <c r="I17" s="800">
        <f>SUM(OK_ÖN_ÖĞ_SAY!$F$31,OK_ÖN_ÖĞ_SAY!$F$199)</f>
        <v>0</v>
      </c>
      <c r="J17" s="662">
        <f>SUM(KUR_OK_İLÇE_BAZ_!E428)</f>
        <v>3</v>
      </c>
      <c r="K17" s="662">
        <v>16</v>
      </c>
      <c r="L17" s="662">
        <f>SUM(İLKOKUL!I202)</f>
        <v>161</v>
      </c>
      <c r="M17" s="662">
        <f>SUM(İLKOKUL!AK202)</f>
        <v>12</v>
      </c>
      <c r="N17" s="662">
        <f>SUM(İLKOKUL!AH202:AJ202)</f>
        <v>3</v>
      </c>
      <c r="O17" s="800">
        <f>SUM(ORTAOKUL!D131)</f>
        <v>3</v>
      </c>
      <c r="P17" s="800">
        <f>SUM(ORTAOKUL!F131)</f>
        <v>10</v>
      </c>
      <c r="Q17" s="800">
        <f>SUM(ORTAOKUL!H131)</f>
        <v>232</v>
      </c>
      <c r="R17" s="800">
        <f>SUM(ORTAOKUL!AG131)</f>
        <v>14</v>
      </c>
      <c r="S17" s="800">
        <f>SUM(ORTAOKUL!AD131:AF131)</f>
        <v>3</v>
      </c>
      <c r="T17" s="662"/>
      <c r="U17" s="662"/>
      <c r="V17" s="662"/>
      <c r="W17" s="662"/>
      <c r="X17" s="662"/>
      <c r="Y17" s="662"/>
      <c r="Z17" s="662"/>
      <c r="AA17" s="662"/>
      <c r="AB17" s="662"/>
      <c r="AC17" s="662"/>
      <c r="AD17" s="662">
        <f>SUM(LİSE!D75)</f>
        <v>1</v>
      </c>
      <c r="AE17" s="662">
        <f>SUM(LİSE!F75)</f>
        <v>13</v>
      </c>
      <c r="AF17" s="662">
        <f>SUM(LİSE!H75)</f>
        <v>168</v>
      </c>
      <c r="AG17" s="662">
        <f>SUM(LİSE!AN75)</f>
        <v>11</v>
      </c>
      <c r="AH17" s="662">
        <f>SUM(LİSE!AK75:AM75)</f>
        <v>3</v>
      </c>
      <c r="AI17" s="662"/>
      <c r="AJ17" s="662"/>
      <c r="AK17" s="662"/>
      <c r="AL17" s="662"/>
      <c r="AM17" s="662"/>
      <c r="AN17" s="662">
        <f t="shared" si="1"/>
        <v>1</v>
      </c>
      <c r="AO17" s="662">
        <f t="shared" si="2"/>
        <v>13</v>
      </c>
      <c r="AP17" s="662">
        <f t="shared" si="0"/>
        <v>168</v>
      </c>
      <c r="AQ17" s="662">
        <f t="shared" si="0"/>
        <v>11</v>
      </c>
      <c r="AR17" s="662">
        <f t="shared" si="0"/>
        <v>3</v>
      </c>
      <c r="AS17" s="662">
        <f t="shared" si="3"/>
        <v>8</v>
      </c>
      <c r="AT17" s="662">
        <f t="shared" si="4"/>
        <v>41</v>
      </c>
      <c r="AU17" s="662">
        <f t="shared" si="9"/>
        <v>604</v>
      </c>
      <c r="AV17" s="662">
        <f t="shared" si="5"/>
        <v>40</v>
      </c>
      <c r="AW17" s="732">
        <f t="shared" si="6"/>
        <v>9</v>
      </c>
    </row>
    <row r="18" spans="1:49" ht="24.75" customHeight="1">
      <c r="A18" s="1041"/>
      <c r="B18" s="654" t="s">
        <v>1583</v>
      </c>
      <c r="C18" s="655"/>
      <c r="D18" s="801"/>
      <c r="E18" s="801">
        <f>SUM(OK_ÖN_ÖĞ_SAY!$D$207,OK_ÖN_ÖĞ_SAY!$D$209)</f>
        <v>8</v>
      </c>
      <c r="F18" s="801"/>
      <c r="G18" s="801">
        <f>SUM(OK_ÖN_ÖĞ_SAY!$S$207,OK_ÖN_ÖĞ_SAY!$S$209)</f>
        <v>101</v>
      </c>
      <c r="H18" s="801">
        <f>SUM(OK_ÖN_ÖĞ_SAY!$E$207,OK_ÖN_ÖĞ_SAY!$E$209)</f>
        <v>8</v>
      </c>
      <c r="I18" s="801">
        <f>SUM(OK_ÖN_ÖĞ_SAY!$F$207,OK_ÖN_ÖĞ_SAY!$F$209)</f>
        <v>0</v>
      </c>
      <c r="J18" s="632">
        <f>SUM(KUR_OK_İLÇE_BAZ_!E439)</f>
        <v>10</v>
      </c>
      <c r="K18" s="632">
        <v>56</v>
      </c>
      <c r="L18" s="632">
        <f>SUM(İLKOKUL!I213)</f>
        <v>587</v>
      </c>
      <c r="M18" s="632">
        <f>SUM(İLKOKUL!AK213)</f>
        <v>39</v>
      </c>
      <c r="N18" s="632">
        <f>SUM(İLKOKUL!AH213:AJ213)</f>
        <v>4</v>
      </c>
      <c r="O18" s="801">
        <f>SUM(ORTAOKUL!D138)</f>
        <v>6</v>
      </c>
      <c r="P18" s="801">
        <f>SUM(ORTAOKUL!F138)</f>
        <v>25</v>
      </c>
      <c r="Q18" s="801">
        <f>SUM(ORTAOKUL!H138)</f>
        <v>436</v>
      </c>
      <c r="R18" s="801">
        <f>SUM(ORTAOKUL!AG138)</f>
        <v>44</v>
      </c>
      <c r="S18" s="801">
        <f>SUM(ORTAOKUL!AD138:AF138)</f>
        <v>8</v>
      </c>
      <c r="T18" s="632"/>
      <c r="U18" s="632"/>
      <c r="V18" s="632"/>
      <c r="W18" s="632"/>
      <c r="X18" s="632"/>
      <c r="Y18" s="632"/>
      <c r="Z18" s="632"/>
      <c r="AA18" s="632"/>
      <c r="AB18" s="632"/>
      <c r="AC18" s="632"/>
      <c r="AD18" s="632">
        <f>SUM(LİSE!D76)</f>
        <v>1</v>
      </c>
      <c r="AE18" s="632">
        <f>SUM(LİSE!F76)</f>
        <v>11</v>
      </c>
      <c r="AF18" s="632">
        <f>SUM(LİSE!H76)</f>
        <v>77</v>
      </c>
      <c r="AG18" s="632">
        <f>SUM(LİSE!AN76)</f>
        <v>11</v>
      </c>
      <c r="AH18" s="632">
        <f>SUM(LİSE!AK76:AM76)</f>
        <v>1</v>
      </c>
      <c r="AI18" s="632"/>
      <c r="AJ18" s="632"/>
      <c r="AK18" s="632"/>
      <c r="AL18" s="632"/>
      <c r="AM18" s="632"/>
      <c r="AN18" s="632">
        <f t="shared" si="1"/>
        <v>1</v>
      </c>
      <c r="AO18" s="632">
        <f t="shared" si="2"/>
        <v>11</v>
      </c>
      <c r="AP18" s="632">
        <f t="shared" si="0"/>
        <v>77</v>
      </c>
      <c r="AQ18" s="632">
        <f t="shared" si="0"/>
        <v>11</v>
      </c>
      <c r="AR18" s="632">
        <f t="shared" si="0"/>
        <v>1</v>
      </c>
      <c r="AS18" s="632">
        <f t="shared" si="3"/>
        <v>17</v>
      </c>
      <c r="AT18" s="632">
        <f t="shared" si="4"/>
        <v>92</v>
      </c>
      <c r="AU18" s="632">
        <f t="shared" si="9"/>
        <v>1201</v>
      </c>
      <c r="AV18" s="632">
        <f t="shared" si="5"/>
        <v>102</v>
      </c>
      <c r="AW18" s="733">
        <f t="shared" si="6"/>
        <v>13</v>
      </c>
    </row>
    <row r="19" spans="1:49" ht="24.75" customHeight="1" thickBot="1">
      <c r="A19" s="1042"/>
      <c r="B19" s="656" t="s">
        <v>1584</v>
      </c>
      <c r="C19" s="657">
        <f>SUM(C17:C18)</f>
        <v>2</v>
      </c>
      <c r="D19" s="802">
        <f t="shared" ref="D19:I19" si="16">SUM(D17:D18)</f>
        <v>1</v>
      </c>
      <c r="E19" s="802">
        <f t="shared" si="16"/>
        <v>9</v>
      </c>
      <c r="F19" s="802">
        <f t="shared" si="16"/>
        <v>2</v>
      </c>
      <c r="G19" s="802">
        <f t="shared" si="16"/>
        <v>144</v>
      </c>
      <c r="H19" s="802">
        <f t="shared" si="16"/>
        <v>11</v>
      </c>
      <c r="I19" s="802">
        <f t="shared" si="16"/>
        <v>0</v>
      </c>
      <c r="J19" s="658">
        <f>SUM(J17:J18)</f>
        <v>13</v>
      </c>
      <c r="K19" s="658">
        <v>72</v>
      </c>
      <c r="L19" s="658">
        <f t="shared" ref="L19:S19" si="17">SUM(L17:L18)</f>
        <v>748</v>
      </c>
      <c r="M19" s="658">
        <f t="shared" si="17"/>
        <v>51</v>
      </c>
      <c r="N19" s="658">
        <f t="shared" si="17"/>
        <v>7</v>
      </c>
      <c r="O19" s="802">
        <f t="shared" si="17"/>
        <v>9</v>
      </c>
      <c r="P19" s="802">
        <f t="shared" si="17"/>
        <v>35</v>
      </c>
      <c r="Q19" s="802">
        <f t="shared" si="17"/>
        <v>668</v>
      </c>
      <c r="R19" s="802">
        <f t="shared" si="17"/>
        <v>58</v>
      </c>
      <c r="S19" s="802">
        <f t="shared" si="17"/>
        <v>11</v>
      </c>
      <c r="T19" s="658"/>
      <c r="U19" s="658"/>
      <c r="V19" s="658"/>
      <c r="W19" s="658"/>
      <c r="X19" s="658"/>
      <c r="Y19" s="658"/>
      <c r="Z19" s="658"/>
      <c r="AA19" s="658"/>
      <c r="AB19" s="658"/>
      <c r="AC19" s="658"/>
      <c r="AD19" s="658">
        <f>SUM(AD17:AD18)</f>
        <v>2</v>
      </c>
      <c r="AE19" s="658">
        <f>SUM(AE17:AE18)</f>
        <v>24</v>
      </c>
      <c r="AF19" s="658">
        <f>SUM(AF17:AF18)</f>
        <v>245</v>
      </c>
      <c r="AG19" s="658">
        <f>SUM(AG17:AG18)</f>
        <v>22</v>
      </c>
      <c r="AH19" s="658">
        <f>SUM(AH17:AH18)</f>
        <v>4</v>
      </c>
      <c r="AI19" s="658"/>
      <c r="AJ19" s="658"/>
      <c r="AK19" s="658"/>
      <c r="AL19" s="658"/>
      <c r="AM19" s="658"/>
      <c r="AN19" s="658">
        <f t="shared" si="1"/>
        <v>2</v>
      </c>
      <c r="AO19" s="658">
        <f t="shared" si="2"/>
        <v>24</v>
      </c>
      <c r="AP19" s="658">
        <f t="shared" si="0"/>
        <v>245</v>
      </c>
      <c r="AQ19" s="658">
        <f t="shared" si="0"/>
        <v>22</v>
      </c>
      <c r="AR19" s="658">
        <f t="shared" si="0"/>
        <v>4</v>
      </c>
      <c r="AS19" s="658">
        <f t="shared" si="3"/>
        <v>25</v>
      </c>
      <c r="AT19" s="658">
        <f t="shared" si="4"/>
        <v>133</v>
      </c>
      <c r="AU19" s="658">
        <f t="shared" si="9"/>
        <v>1805</v>
      </c>
      <c r="AV19" s="658">
        <f t="shared" si="5"/>
        <v>142</v>
      </c>
      <c r="AW19" s="734">
        <f t="shared" si="6"/>
        <v>22</v>
      </c>
    </row>
    <row r="20" spans="1:49" ht="24.75" customHeight="1">
      <c r="A20" s="1043" t="s">
        <v>390</v>
      </c>
      <c r="B20" s="651" t="s">
        <v>1582</v>
      </c>
      <c r="C20" s="652">
        <f>SUM(KUR_OK_İLÇE_BAZ_!E458)</f>
        <v>3</v>
      </c>
      <c r="D20" s="803">
        <f>SUM(OK_ÖN_ÖĞ_SAY!$D$32)</f>
        <v>1</v>
      </c>
      <c r="E20" s="803">
        <f>SUM(OK_ÖN_ÖĞ_SAY!$D$216,OK_ÖN_ÖĞ_SAY!$D$229)</f>
        <v>8</v>
      </c>
      <c r="F20" s="803">
        <f>SUM(OK_ÖN_ÖĞ_SAY!G32)</f>
        <v>5</v>
      </c>
      <c r="G20" s="803">
        <f>SUM(OK_ÖN_ÖĞ_SAY!$S$33,OK_ÖN_ÖĞ_SAY!$S$216,OK_ÖN_ÖĞ_SAY!$S$229)</f>
        <v>299</v>
      </c>
      <c r="H20" s="803">
        <f>SUM(OK_ÖN_ÖĞ_SAY!$E$33,OK_ÖN_ÖĞ_SAY!$E$216,OK_ÖN_ÖĞ_SAY!$E$229)</f>
        <v>15</v>
      </c>
      <c r="I20" s="803">
        <f>SUM(OK_ÖN_ÖĞ_SAY!$F$33,OK_ÖN_ÖĞ_SAY!$F$216,OK_ÖN_ÖĞ_SAY!$F$229)</f>
        <v>0</v>
      </c>
      <c r="J20" s="653">
        <f>SUM(KUR_OK_İLÇE_BAZ_!E467)</f>
        <v>6</v>
      </c>
      <c r="K20" s="653">
        <v>43</v>
      </c>
      <c r="L20" s="653">
        <f>SUM(İLKOKUL!I221)</f>
        <v>1154</v>
      </c>
      <c r="M20" s="653">
        <f>SUM(İLKOKUL!AK221)</f>
        <v>64</v>
      </c>
      <c r="N20" s="653">
        <f>SUM(İLKOKUL!AH221:AJ221)</f>
        <v>9</v>
      </c>
      <c r="O20" s="803">
        <f>SUM(ORTAOKUL!D147)</f>
        <v>7</v>
      </c>
      <c r="P20" s="803">
        <f>SUM(ORTAOKUL!F147)</f>
        <v>88</v>
      </c>
      <c r="Q20" s="803">
        <f>SUM(ORTAOKUL!H147)</f>
        <v>1303</v>
      </c>
      <c r="R20" s="803">
        <f>SUM(ORTAOKUL!AG147)</f>
        <v>83</v>
      </c>
      <c r="S20" s="803">
        <f>SUM(ORTAOKUL!AD147:AF147)</f>
        <v>13</v>
      </c>
      <c r="T20" s="653">
        <f>SUM(LİSE!D78,LİSE!D79,LİSE!D80,LİSE!D84)</f>
        <v>4</v>
      </c>
      <c r="U20" s="653">
        <f>SUM(LİSE!F78:F80,LİSE!F84)</f>
        <v>51</v>
      </c>
      <c r="V20" s="653">
        <f>SUM(LİSE!H78:H80,LİSE!H84)</f>
        <v>929</v>
      </c>
      <c r="W20" s="653">
        <f>SUM(LİSE!AN78:AN80)</f>
        <v>56</v>
      </c>
      <c r="X20" s="653">
        <f>SUM(LİSE!AK78:AM80)</f>
        <v>6</v>
      </c>
      <c r="Y20" s="653">
        <f>SUM(LİSE!D81)</f>
        <v>1</v>
      </c>
      <c r="Z20" s="653">
        <f>SUM(LİSE!F81)</f>
        <v>13</v>
      </c>
      <c r="AA20" s="653">
        <f>SUM(LİSE!H81)</f>
        <v>300</v>
      </c>
      <c r="AB20" s="653">
        <f>SUM(LİSE!AN81)</f>
        <v>20</v>
      </c>
      <c r="AC20" s="653">
        <f>SUM(LİSE!AK81:AM81)</f>
        <v>1</v>
      </c>
      <c r="AD20" s="653"/>
      <c r="AE20" s="653"/>
      <c r="AF20" s="653"/>
      <c r="AG20" s="653"/>
      <c r="AH20" s="653"/>
      <c r="AI20" s="653">
        <f>SUM(LİSE!D82:D83)</f>
        <v>2</v>
      </c>
      <c r="AJ20" s="653">
        <f>SUM(LİSE!F82:F83)</f>
        <v>16</v>
      </c>
      <c r="AK20" s="653">
        <f>SUM(LİSE!H82:H83)</f>
        <v>652</v>
      </c>
      <c r="AL20" s="653">
        <f>SUM(LİSE!AN82:AN83)</f>
        <v>39</v>
      </c>
      <c r="AM20" s="653">
        <f>SUM(LİSE!AK82:AM83)</f>
        <v>4</v>
      </c>
      <c r="AN20" s="653">
        <f t="shared" si="1"/>
        <v>7</v>
      </c>
      <c r="AO20" s="653">
        <f t="shared" si="2"/>
        <v>80</v>
      </c>
      <c r="AP20" s="653">
        <f t="shared" si="0"/>
        <v>1881</v>
      </c>
      <c r="AQ20" s="653">
        <f t="shared" si="0"/>
        <v>115</v>
      </c>
      <c r="AR20" s="653">
        <f t="shared" si="0"/>
        <v>11</v>
      </c>
      <c r="AS20" s="653">
        <f t="shared" si="3"/>
        <v>21</v>
      </c>
      <c r="AT20" s="653">
        <f t="shared" si="4"/>
        <v>216</v>
      </c>
      <c r="AU20" s="653">
        <f t="shared" si="9"/>
        <v>4637</v>
      </c>
      <c r="AV20" s="653">
        <f t="shared" si="5"/>
        <v>277</v>
      </c>
      <c r="AW20" s="735">
        <f t="shared" si="6"/>
        <v>33</v>
      </c>
    </row>
    <row r="21" spans="1:49" ht="24.75" customHeight="1">
      <c r="A21" s="1044"/>
      <c r="B21" s="642" t="s">
        <v>1583</v>
      </c>
      <c r="C21" s="643"/>
      <c r="D21" s="804"/>
      <c r="E21" s="804">
        <f>SUM(OK_ÖN_ÖĞ_SAY!$D$225,OK_ÖN_ÖĞ_SAY!$D$232)</f>
        <v>10</v>
      </c>
      <c r="F21" s="804"/>
      <c r="G21" s="804">
        <f>SUM(OK_ÖN_ÖĞ_SAY!$S$225,OK_ÖN_ÖĞ_SAY!$S$232)</f>
        <v>133</v>
      </c>
      <c r="H21" s="804">
        <f>SUM(OK_ÖN_ÖĞ_SAY!$E$225,OK_ÖN_ÖĞ_SAY!$E$232)</f>
        <v>10</v>
      </c>
      <c r="I21" s="804">
        <f>SUM(OK_ÖN_ÖĞ_SAY!$F$225,OK_ÖN_ÖĞ_SAY!$F$232)</f>
        <v>0</v>
      </c>
      <c r="J21" s="633">
        <f>SUM(KUR_OK_İLÇE_BAZ_!E490)</f>
        <v>22</v>
      </c>
      <c r="K21" s="633">
        <v>123</v>
      </c>
      <c r="L21" s="633">
        <f>SUM(İLKOKUL!I244)</f>
        <v>779</v>
      </c>
      <c r="M21" s="633">
        <f>SUM(İLKOKUL!AK244)</f>
        <v>64</v>
      </c>
      <c r="N21" s="633">
        <f>SUM(İLKOKUL!AH244:AJ244)</f>
        <v>8</v>
      </c>
      <c r="O21" s="804">
        <f>SUM(ORTAOKUL!D155)</f>
        <v>7</v>
      </c>
      <c r="P21" s="804">
        <f>SUM(ORTAOKUL!F155)</f>
        <v>42</v>
      </c>
      <c r="Q21" s="804">
        <f>SUM(ORTAOKUL!H155)</f>
        <v>567</v>
      </c>
      <c r="R21" s="804">
        <f>SUM(ORTAOKUL!AG155)</f>
        <v>42</v>
      </c>
      <c r="S21" s="804">
        <f>SUM(ORTAOKUL!AD155:AF155)</f>
        <v>11</v>
      </c>
      <c r="T21" s="633"/>
      <c r="U21" s="633"/>
      <c r="V21" s="633"/>
      <c r="W21" s="633"/>
      <c r="X21" s="633"/>
      <c r="Y21" s="633"/>
      <c r="Z21" s="633"/>
      <c r="AA21" s="633"/>
      <c r="AB21" s="633"/>
      <c r="AC21" s="633"/>
      <c r="AD21" s="633">
        <f>SUM(LİSE!D85:D86)</f>
        <v>2</v>
      </c>
      <c r="AE21" s="633">
        <f>SUM(LİSE!F85:F86)</f>
        <v>7</v>
      </c>
      <c r="AF21" s="633">
        <f>SUM(LİSE!H85:H86)</f>
        <v>15</v>
      </c>
      <c r="AG21" s="633"/>
      <c r="AH21" s="633"/>
      <c r="AI21" s="633"/>
      <c r="AJ21" s="633"/>
      <c r="AK21" s="633"/>
      <c r="AL21" s="633"/>
      <c r="AM21" s="633"/>
      <c r="AN21" s="633">
        <f t="shared" si="1"/>
        <v>2</v>
      </c>
      <c r="AO21" s="633">
        <f t="shared" si="2"/>
        <v>7</v>
      </c>
      <c r="AP21" s="633">
        <f t="shared" si="2"/>
        <v>15</v>
      </c>
      <c r="AQ21" s="633">
        <f t="shared" ref="AQ21:AR23" si="18">SUM(W21,AB21,AG21,AL21)</f>
        <v>0</v>
      </c>
      <c r="AR21" s="633">
        <f t="shared" si="18"/>
        <v>0</v>
      </c>
      <c r="AS21" s="633">
        <f t="shared" si="3"/>
        <v>31</v>
      </c>
      <c r="AT21" s="633">
        <f t="shared" si="4"/>
        <v>172</v>
      </c>
      <c r="AU21" s="633">
        <f t="shared" si="9"/>
        <v>1494</v>
      </c>
      <c r="AV21" s="633">
        <f t="shared" si="5"/>
        <v>116</v>
      </c>
      <c r="AW21" s="736">
        <f t="shared" si="6"/>
        <v>19</v>
      </c>
    </row>
    <row r="22" spans="1:49" ht="24.75" customHeight="1" thickBot="1">
      <c r="A22" s="1045"/>
      <c r="B22" s="644" t="s">
        <v>1584</v>
      </c>
      <c r="C22" s="645">
        <f>SUM(C20:C21)</f>
        <v>3</v>
      </c>
      <c r="D22" s="805">
        <f t="shared" ref="D22:I22" si="19">SUM(D20:D21)</f>
        <v>1</v>
      </c>
      <c r="E22" s="805">
        <f t="shared" si="19"/>
        <v>18</v>
      </c>
      <c r="F22" s="805">
        <f t="shared" si="19"/>
        <v>5</v>
      </c>
      <c r="G22" s="805">
        <f t="shared" si="19"/>
        <v>432</v>
      </c>
      <c r="H22" s="805">
        <f t="shared" si="19"/>
        <v>25</v>
      </c>
      <c r="I22" s="805">
        <f t="shared" si="19"/>
        <v>0</v>
      </c>
      <c r="J22" s="640">
        <f t="shared" ref="J22:U22" si="20">SUM(J20:J21)</f>
        <v>28</v>
      </c>
      <c r="K22" s="640">
        <f t="shared" si="20"/>
        <v>166</v>
      </c>
      <c r="L22" s="640">
        <f t="shared" si="20"/>
        <v>1933</v>
      </c>
      <c r="M22" s="640">
        <f t="shared" si="20"/>
        <v>128</v>
      </c>
      <c r="N22" s="640">
        <f t="shared" si="20"/>
        <v>17</v>
      </c>
      <c r="O22" s="805">
        <f t="shared" si="20"/>
        <v>14</v>
      </c>
      <c r="P22" s="805">
        <f t="shared" si="20"/>
        <v>130</v>
      </c>
      <c r="Q22" s="805">
        <f t="shared" si="20"/>
        <v>1870</v>
      </c>
      <c r="R22" s="805">
        <f t="shared" si="20"/>
        <v>125</v>
      </c>
      <c r="S22" s="805">
        <f t="shared" si="20"/>
        <v>24</v>
      </c>
      <c r="T22" s="640">
        <f t="shared" si="20"/>
        <v>4</v>
      </c>
      <c r="U22" s="640">
        <f t="shared" si="20"/>
        <v>51</v>
      </c>
      <c r="V22" s="640">
        <f>SUM(V20)</f>
        <v>929</v>
      </c>
      <c r="W22" s="640">
        <f t="shared" ref="W22:AC22" si="21">SUM(W20:W21)</f>
        <v>56</v>
      </c>
      <c r="X22" s="640">
        <f t="shared" si="21"/>
        <v>6</v>
      </c>
      <c r="Y22" s="640">
        <f t="shared" si="21"/>
        <v>1</v>
      </c>
      <c r="Z22" s="640">
        <f t="shared" si="21"/>
        <v>13</v>
      </c>
      <c r="AA22" s="640">
        <f t="shared" si="21"/>
        <v>300</v>
      </c>
      <c r="AB22" s="640">
        <f t="shared" si="21"/>
        <v>20</v>
      </c>
      <c r="AC22" s="640">
        <f t="shared" si="21"/>
        <v>1</v>
      </c>
      <c r="AD22" s="640">
        <f>SUM(AD21)</f>
        <v>2</v>
      </c>
      <c r="AE22" s="640">
        <f>SUM(AE21)</f>
        <v>7</v>
      </c>
      <c r="AF22" s="640">
        <f>SUM(AF21)</f>
        <v>15</v>
      </c>
      <c r="AG22" s="640"/>
      <c r="AH22" s="640"/>
      <c r="AI22" s="640">
        <f>SUM(AI20:AI21)</f>
        <v>2</v>
      </c>
      <c r="AJ22" s="640">
        <f>SUM(AJ20:AJ21)</f>
        <v>16</v>
      </c>
      <c r="AK22" s="640">
        <f>SUM(AK20)</f>
        <v>652</v>
      </c>
      <c r="AL22" s="640">
        <f>SUM(AL20:AL21)</f>
        <v>39</v>
      </c>
      <c r="AM22" s="640">
        <f>SUM(AM20)</f>
        <v>4</v>
      </c>
      <c r="AN22" s="640">
        <f t="shared" si="1"/>
        <v>9</v>
      </c>
      <c r="AO22" s="640">
        <f t="shared" si="2"/>
        <v>87</v>
      </c>
      <c r="AP22" s="640">
        <f t="shared" si="2"/>
        <v>1896</v>
      </c>
      <c r="AQ22" s="640">
        <f t="shared" si="18"/>
        <v>115</v>
      </c>
      <c r="AR22" s="640">
        <f t="shared" si="18"/>
        <v>11</v>
      </c>
      <c r="AS22" s="640">
        <f t="shared" si="3"/>
        <v>52</v>
      </c>
      <c r="AT22" s="640">
        <f>SUM(E22,K22,P22,AO22)</f>
        <v>401</v>
      </c>
      <c r="AU22" s="640">
        <f t="shared" si="9"/>
        <v>6131</v>
      </c>
      <c r="AV22" s="640">
        <f t="shared" si="5"/>
        <v>393</v>
      </c>
      <c r="AW22" s="737">
        <f t="shared" si="6"/>
        <v>52</v>
      </c>
    </row>
    <row r="23" spans="1:49" ht="24.75" customHeight="1" thickBot="1">
      <c r="A23" s="738" t="s">
        <v>442</v>
      </c>
      <c r="B23" s="649" t="s">
        <v>1582</v>
      </c>
      <c r="C23" s="650">
        <f>SUM(KUR_OK_İLÇE_BAZ_!E521)</f>
        <v>3</v>
      </c>
      <c r="D23" s="806">
        <f>SUM(OK_ÖN_ÖĞ_SAY!$D$34)</f>
        <v>1</v>
      </c>
      <c r="E23" s="806"/>
      <c r="F23" s="806">
        <f>SUM(OK_ÖN_ÖĞ_SAY!$G$35)</f>
        <v>2</v>
      </c>
      <c r="G23" s="806">
        <f>SUM(OK_ÖN_ÖĞ_SAY!$S$35)</f>
        <v>33</v>
      </c>
      <c r="H23" s="806">
        <f>SUM(OK_ÖN_ÖĞ_SAY!$E$35)</f>
        <v>2</v>
      </c>
      <c r="I23" s="806">
        <f>SUM(OK_ÖN_ÖĞ_SAY!$F$35)</f>
        <v>0</v>
      </c>
      <c r="J23" s="641">
        <f>SUM(KUR_OK_İLÇE_BAZ_!E525)</f>
        <v>1</v>
      </c>
      <c r="K23" s="641">
        <v>10</v>
      </c>
      <c r="L23" s="641">
        <f>SUM(İLKOKUL!I246)</f>
        <v>155</v>
      </c>
      <c r="M23" s="641">
        <f>SUM(İLKOKUL!AK247)</f>
        <v>10</v>
      </c>
      <c r="N23" s="641">
        <f>SUM(İLKOKUL!AH247:AJ247)</f>
        <v>2</v>
      </c>
      <c r="O23" s="806">
        <f>SUM(ORTAOKUL!D159)</f>
        <v>2</v>
      </c>
      <c r="P23" s="806">
        <f>SUM(ORTAOKUL!F159)</f>
        <v>24</v>
      </c>
      <c r="Q23" s="806">
        <f>SUM(ORTAOKUL!H159)</f>
        <v>170</v>
      </c>
      <c r="R23" s="806">
        <f>SUM(ORTAOKUL!AG159)</f>
        <v>14</v>
      </c>
      <c r="S23" s="806">
        <f>SUM(ORTAOKUL!AD159:AF159)</f>
        <v>1</v>
      </c>
      <c r="T23" s="641"/>
      <c r="U23" s="641"/>
      <c r="V23" s="641"/>
      <c r="W23" s="641"/>
      <c r="X23" s="641"/>
      <c r="Y23" s="641"/>
      <c r="Z23" s="641"/>
      <c r="AA23" s="641"/>
      <c r="AB23" s="641"/>
      <c r="AC23" s="641"/>
      <c r="AD23" s="641">
        <f>SUM(LİSE!D91)</f>
        <v>1</v>
      </c>
      <c r="AE23" s="641">
        <f>SUM(LİSE!F91)</f>
        <v>8</v>
      </c>
      <c r="AF23" s="641">
        <f>SUM(LİSE!H91)</f>
        <v>84</v>
      </c>
      <c r="AG23" s="641">
        <f>SUM(LİSE!AN91)</f>
        <v>10</v>
      </c>
      <c r="AH23" s="641">
        <f>SUM(LİSE!AK91:AM91)</f>
        <v>1</v>
      </c>
      <c r="AI23" s="641"/>
      <c r="AJ23" s="641"/>
      <c r="AK23" s="641"/>
      <c r="AL23" s="641"/>
      <c r="AM23" s="641"/>
      <c r="AN23" s="641">
        <f t="shared" si="1"/>
        <v>1</v>
      </c>
      <c r="AO23" s="641">
        <f t="shared" si="2"/>
        <v>8</v>
      </c>
      <c r="AP23" s="641">
        <f t="shared" si="2"/>
        <v>84</v>
      </c>
      <c r="AQ23" s="641">
        <f t="shared" si="18"/>
        <v>10</v>
      </c>
      <c r="AR23" s="641">
        <f t="shared" si="18"/>
        <v>1</v>
      </c>
      <c r="AS23" s="641">
        <f>SUM(D23,J23,O23,AN23)</f>
        <v>5</v>
      </c>
      <c r="AT23" s="641">
        <f>SUM(F23,K23,P23,AO23)</f>
        <v>44</v>
      </c>
      <c r="AU23" s="641">
        <f>SUM(G23,L23,Q23,AP23)</f>
        <v>442</v>
      </c>
      <c r="AV23" s="641">
        <f>SUM(H23,M23,R23,AQ23)</f>
        <v>36</v>
      </c>
      <c r="AW23" s="739">
        <f>SUM(I23,N23,S23,AR23)</f>
        <v>4</v>
      </c>
    </row>
    <row r="24" spans="1:49" ht="24.75" customHeight="1">
      <c r="A24" s="1078" t="s">
        <v>1584</v>
      </c>
      <c r="B24" s="646" t="s">
        <v>1582</v>
      </c>
      <c r="C24" s="647">
        <f>SUM(C5,C8,C11,C14,C17,C20,C23)</f>
        <v>23</v>
      </c>
      <c r="D24" s="648">
        <f>SUM(D5,D8,D11,D14,D17,D20,D23)</f>
        <v>21</v>
      </c>
      <c r="E24" s="648">
        <f t="shared" ref="E24:AS24" si="22">SUM(E5,E8,E11,E14,E17,E20,E23)</f>
        <v>68</v>
      </c>
      <c r="F24" s="648">
        <f t="shared" si="22"/>
        <v>87</v>
      </c>
      <c r="G24" s="648">
        <f t="shared" si="22"/>
        <v>4491</v>
      </c>
      <c r="H24" s="648">
        <f t="shared" si="22"/>
        <v>218</v>
      </c>
      <c r="I24" s="648">
        <f>SUM(I5,I8,I11,I14,I17,I20,I23)</f>
        <v>19</v>
      </c>
      <c r="J24" s="648">
        <f t="shared" si="22"/>
        <v>81</v>
      </c>
      <c r="K24" s="648">
        <f t="shared" si="22"/>
        <v>926</v>
      </c>
      <c r="L24" s="648">
        <f t="shared" si="22"/>
        <v>18583</v>
      </c>
      <c r="M24" s="648">
        <f t="shared" si="22"/>
        <v>969</v>
      </c>
      <c r="N24" s="648">
        <f t="shared" si="22"/>
        <v>103</v>
      </c>
      <c r="O24" s="648">
        <f t="shared" si="22"/>
        <v>64</v>
      </c>
      <c r="P24" s="648">
        <f t="shared" si="22"/>
        <v>756</v>
      </c>
      <c r="Q24" s="648">
        <f t="shared" si="22"/>
        <v>17177</v>
      </c>
      <c r="R24" s="648">
        <f t="shared" si="22"/>
        <v>1121</v>
      </c>
      <c r="S24" s="648">
        <f t="shared" si="22"/>
        <v>85</v>
      </c>
      <c r="T24" s="648">
        <f t="shared" si="22"/>
        <v>29</v>
      </c>
      <c r="U24" s="648">
        <f t="shared" si="22"/>
        <v>451</v>
      </c>
      <c r="V24" s="648">
        <f t="shared" si="22"/>
        <v>8404</v>
      </c>
      <c r="W24" s="648">
        <f t="shared" si="22"/>
        <v>602</v>
      </c>
      <c r="X24" s="648">
        <f t="shared" si="22"/>
        <v>64</v>
      </c>
      <c r="Y24" s="648">
        <f t="shared" si="22"/>
        <v>8</v>
      </c>
      <c r="Z24" s="648">
        <f t="shared" si="22"/>
        <v>120</v>
      </c>
      <c r="AA24" s="648">
        <f t="shared" si="22"/>
        <v>2877</v>
      </c>
      <c r="AB24" s="648">
        <f t="shared" si="22"/>
        <v>164</v>
      </c>
      <c r="AC24" s="648">
        <f t="shared" si="22"/>
        <v>13</v>
      </c>
      <c r="AD24" s="648">
        <f t="shared" si="22"/>
        <v>3</v>
      </c>
      <c r="AE24" s="648">
        <f t="shared" si="22"/>
        <v>37</v>
      </c>
      <c r="AF24" s="648">
        <f t="shared" si="22"/>
        <v>501</v>
      </c>
      <c r="AG24" s="648">
        <f t="shared" si="22"/>
        <v>41</v>
      </c>
      <c r="AH24" s="648">
        <f t="shared" si="22"/>
        <v>4</v>
      </c>
      <c r="AI24" s="648">
        <f t="shared" si="22"/>
        <v>13</v>
      </c>
      <c r="AJ24" s="648">
        <f t="shared" si="22"/>
        <v>211</v>
      </c>
      <c r="AK24" s="648">
        <f t="shared" si="22"/>
        <v>6588</v>
      </c>
      <c r="AL24" s="648">
        <f t="shared" si="22"/>
        <v>461</v>
      </c>
      <c r="AM24" s="648">
        <f t="shared" si="22"/>
        <v>42</v>
      </c>
      <c r="AN24" s="648">
        <f t="shared" si="22"/>
        <v>53</v>
      </c>
      <c r="AO24" s="648">
        <f t="shared" si="22"/>
        <v>819</v>
      </c>
      <c r="AP24" s="648">
        <f t="shared" si="22"/>
        <v>18370</v>
      </c>
      <c r="AQ24" s="648">
        <f t="shared" si="22"/>
        <v>1268</v>
      </c>
      <c r="AR24" s="648">
        <f t="shared" si="22"/>
        <v>123</v>
      </c>
      <c r="AS24" s="648">
        <f t="shared" si="22"/>
        <v>219</v>
      </c>
      <c r="AT24" s="648">
        <f>SUM(AT5,AT8,AT11,AT14,AT17,AT20,AT23)</f>
        <v>2588</v>
      </c>
      <c r="AU24" s="648">
        <f>SUM(AU5,AU8,AU11,AU14,AU17,AU20,AU23)</f>
        <v>58621</v>
      </c>
      <c r="AV24" s="648">
        <f>SUM(AV5,AV8,AV11,AV14,AV17,AV20,AV23)</f>
        <v>3576</v>
      </c>
      <c r="AW24" s="740">
        <f>SUM(AW5,AW8,AW11,AW14,AW17,AW20,AW23)</f>
        <v>330</v>
      </c>
    </row>
    <row r="25" spans="1:49" ht="24.75" customHeight="1">
      <c r="A25" s="1079"/>
      <c r="B25" s="634" t="s">
        <v>1583</v>
      </c>
      <c r="C25" s="635"/>
      <c r="D25" s="636">
        <f>SUM(D6,D9,D12,D15,D18,D21)</f>
        <v>1</v>
      </c>
      <c r="E25" s="636">
        <f t="shared" ref="E25:AW25" si="23">SUM(E6,E9,E12,E15,E18,E21)</f>
        <v>107</v>
      </c>
      <c r="F25" s="636">
        <f t="shared" si="23"/>
        <v>5</v>
      </c>
      <c r="G25" s="636">
        <f t="shared" si="23"/>
        <v>1820</v>
      </c>
      <c r="H25" s="636">
        <f t="shared" si="23"/>
        <v>111</v>
      </c>
      <c r="I25" s="636">
        <f t="shared" si="23"/>
        <v>1</v>
      </c>
      <c r="J25" s="636">
        <f t="shared" si="23"/>
        <v>143</v>
      </c>
      <c r="K25" s="636">
        <f t="shared" si="23"/>
        <v>756</v>
      </c>
      <c r="L25" s="636">
        <f t="shared" si="23"/>
        <v>9806</v>
      </c>
      <c r="M25" s="636">
        <f t="shared" si="23"/>
        <v>630</v>
      </c>
      <c r="N25" s="636">
        <f t="shared" si="23"/>
        <v>103</v>
      </c>
      <c r="O25" s="636">
        <f t="shared" si="23"/>
        <v>73</v>
      </c>
      <c r="P25" s="636">
        <f t="shared" si="23"/>
        <v>483</v>
      </c>
      <c r="Q25" s="636">
        <f t="shared" si="23"/>
        <v>7859</v>
      </c>
      <c r="R25" s="636">
        <f t="shared" si="23"/>
        <v>549</v>
      </c>
      <c r="S25" s="636">
        <f t="shared" si="23"/>
        <v>85</v>
      </c>
      <c r="T25" s="636">
        <f t="shared" si="23"/>
        <v>1</v>
      </c>
      <c r="U25" s="636">
        <f t="shared" si="23"/>
        <v>9</v>
      </c>
      <c r="V25" s="636">
        <f t="shared" si="23"/>
        <v>259</v>
      </c>
      <c r="W25" s="636">
        <f t="shared" si="23"/>
        <v>14</v>
      </c>
      <c r="X25" s="636">
        <f t="shared" si="23"/>
        <v>2</v>
      </c>
      <c r="Y25" s="636">
        <f t="shared" si="23"/>
        <v>0</v>
      </c>
      <c r="Z25" s="636">
        <f t="shared" si="23"/>
        <v>0</v>
      </c>
      <c r="AA25" s="636">
        <f t="shared" si="23"/>
        <v>0</v>
      </c>
      <c r="AB25" s="636">
        <f t="shared" si="23"/>
        <v>0</v>
      </c>
      <c r="AC25" s="636">
        <f t="shared" si="23"/>
        <v>0</v>
      </c>
      <c r="AD25" s="636">
        <f t="shared" si="23"/>
        <v>15</v>
      </c>
      <c r="AE25" s="636">
        <f t="shared" si="23"/>
        <v>110</v>
      </c>
      <c r="AF25" s="636">
        <f t="shared" si="23"/>
        <v>1393</v>
      </c>
      <c r="AG25" s="636">
        <f t="shared" si="23"/>
        <v>118</v>
      </c>
      <c r="AH25" s="636">
        <f t="shared" si="23"/>
        <v>20</v>
      </c>
      <c r="AI25" s="636">
        <f t="shared" si="23"/>
        <v>0</v>
      </c>
      <c r="AJ25" s="636">
        <f t="shared" si="23"/>
        <v>0</v>
      </c>
      <c r="AK25" s="636">
        <f t="shared" si="23"/>
        <v>0</v>
      </c>
      <c r="AL25" s="636">
        <f t="shared" si="23"/>
        <v>0</v>
      </c>
      <c r="AM25" s="636">
        <f t="shared" si="23"/>
        <v>0</v>
      </c>
      <c r="AN25" s="636">
        <f t="shared" si="23"/>
        <v>16</v>
      </c>
      <c r="AO25" s="636">
        <f t="shared" si="23"/>
        <v>119</v>
      </c>
      <c r="AP25" s="636">
        <f t="shared" si="23"/>
        <v>1652</v>
      </c>
      <c r="AQ25" s="636">
        <f t="shared" si="23"/>
        <v>132</v>
      </c>
      <c r="AR25" s="636">
        <f t="shared" si="23"/>
        <v>22</v>
      </c>
      <c r="AS25" s="636">
        <f t="shared" si="23"/>
        <v>233</v>
      </c>
      <c r="AT25" s="636">
        <f t="shared" si="23"/>
        <v>1363</v>
      </c>
      <c r="AU25" s="636">
        <f t="shared" si="23"/>
        <v>21137</v>
      </c>
      <c r="AV25" s="636">
        <f t="shared" si="23"/>
        <v>1422</v>
      </c>
      <c r="AW25" s="741">
        <f t="shared" si="23"/>
        <v>211</v>
      </c>
    </row>
    <row r="26" spans="1:49" ht="24.75" customHeight="1" thickBot="1">
      <c r="A26" s="1080"/>
      <c r="B26" s="637" t="s">
        <v>1584</v>
      </c>
      <c r="C26" s="638">
        <f>SUM(C24)</f>
        <v>23</v>
      </c>
      <c r="D26" s="639">
        <f>SUM(D24:D25)</f>
        <v>22</v>
      </c>
      <c r="E26" s="639">
        <f t="shared" ref="E26:AS26" si="24">SUM(E24:E25)</f>
        <v>175</v>
      </c>
      <c r="F26" s="639">
        <f t="shared" si="24"/>
        <v>92</v>
      </c>
      <c r="G26" s="639">
        <f t="shared" si="24"/>
        <v>6311</v>
      </c>
      <c r="H26" s="639">
        <f t="shared" si="24"/>
        <v>329</v>
      </c>
      <c r="I26" s="639">
        <f t="shared" si="24"/>
        <v>20</v>
      </c>
      <c r="J26" s="639">
        <f t="shared" si="24"/>
        <v>224</v>
      </c>
      <c r="K26" s="639">
        <f t="shared" si="24"/>
        <v>1682</v>
      </c>
      <c r="L26" s="639">
        <f t="shared" si="24"/>
        <v>28389</v>
      </c>
      <c r="M26" s="639">
        <f t="shared" si="24"/>
        <v>1599</v>
      </c>
      <c r="N26" s="639">
        <f t="shared" si="24"/>
        <v>206</v>
      </c>
      <c r="O26" s="639">
        <f t="shared" si="24"/>
        <v>137</v>
      </c>
      <c r="P26" s="639">
        <f t="shared" si="24"/>
        <v>1239</v>
      </c>
      <c r="Q26" s="639">
        <f t="shared" si="24"/>
        <v>25036</v>
      </c>
      <c r="R26" s="639">
        <f t="shared" si="24"/>
        <v>1670</v>
      </c>
      <c r="S26" s="639">
        <f t="shared" si="24"/>
        <v>170</v>
      </c>
      <c r="T26" s="639">
        <f t="shared" si="24"/>
        <v>30</v>
      </c>
      <c r="U26" s="639">
        <f t="shared" si="24"/>
        <v>460</v>
      </c>
      <c r="V26" s="639">
        <f t="shared" si="24"/>
        <v>8663</v>
      </c>
      <c r="W26" s="639">
        <f t="shared" si="24"/>
        <v>616</v>
      </c>
      <c r="X26" s="639">
        <f t="shared" si="24"/>
        <v>66</v>
      </c>
      <c r="Y26" s="639">
        <f t="shared" si="24"/>
        <v>8</v>
      </c>
      <c r="Z26" s="639">
        <f t="shared" si="24"/>
        <v>120</v>
      </c>
      <c r="AA26" s="639">
        <f t="shared" si="24"/>
        <v>2877</v>
      </c>
      <c r="AB26" s="639">
        <f t="shared" si="24"/>
        <v>164</v>
      </c>
      <c r="AC26" s="639">
        <f t="shared" si="24"/>
        <v>13</v>
      </c>
      <c r="AD26" s="639">
        <f t="shared" si="24"/>
        <v>18</v>
      </c>
      <c r="AE26" s="639">
        <f t="shared" si="24"/>
        <v>147</v>
      </c>
      <c r="AF26" s="639">
        <f t="shared" si="24"/>
        <v>1894</v>
      </c>
      <c r="AG26" s="639">
        <f t="shared" si="24"/>
        <v>159</v>
      </c>
      <c r="AH26" s="639">
        <f t="shared" si="24"/>
        <v>24</v>
      </c>
      <c r="AI26" s="639">
        <f t="shared" si="24"/>
        <v>13</v>
      </c>
      <c r="AJ26" s="639">
        <f t="shared" si="24"/>
        <v>211</v>
      </c>
      <c r="AK26" s="639">
        <f t="shared" si="24"/>
        <v>6588</v>
      </c>
      <c r="AL26" s="639">
        <f t="shared" si="24"/>
        <v>461</v>
      </c>
      <c r="AM26" s="639">
        <f t="shared" si="24"/>
        <v>42</v>
      </c>
      <c r="AN26" s="639">
        <f t="shared" si="24"/>
        <v>69</v>
      </c>
      <c r="AO26" s="639">
        <f t="shared" si="24"/>
        <v>938</v>
      </c>
      <c r="AP26" s="639">
        <f t="shared" si="24"/>
        <v>20022</v>
      </c>
      <c r="AQ26" s="639">
        <f t="shared" si="24"/>
        <v>1400</v>
      </c>
      <c r="AR26" s="639">
        <f t="shared" si="24"/>
        <v>145</v>
      </c>
      <c r="AS26" s="639">
        <f t="shared" si="24"/>
        <v>452</v>
      </c>
      <c r="AT26" s="639">
        <f>SUM(AT24:AT25)</f>
        <v>3951</v>
      </c>
      <c r="AU26" s="639">
        <f>SUM(AU24:AU25)</f>
        <v>79758</v>
      </c>
      <c r="AV26" s="639">
        <f>SUM(AV24:AV25)</f>
        <v>4998</v>
      </c>
      <c r="AW26" s="742">
        <f>SUM(AW24:AW25)</f>
        <v>541</v>
      </c>
    </row>
    <row r="27" spans="1:49" ht="21.75" customHeight="1">
      <c r="A27" s="1070" t="s">
        <v>1645</v>
      </c>
      <c r="B27" s="1071"/>
      <c r="C27" s="1071"/>
      <c r="D27" s="1071"/>
      <c r="E27" s="1071"/>
      <c r="F27" s="1071"/>
      <c r="G27" s="1071"/>
      <c r="H27" s="1071"/>
      <c r="I27" s="1071"/>
      <c r="J27" s="1071"/>
      <c r="K27" s="1071"/>
      <c r="L27" s="1071"/>
      <c r="M27" s="1071"/>
      <c r="N27" s="1071"/>
      <c r="O27" s="1071"/>
      <c r="P27" s="706">
        <f>SUM(D26,J26,O26,AN26)</f>
        <v>452</v>
      </c>
      <c r="Q27" s="707" t="s">
        <v>1586</v>
      </c>
      <c r="R27" s="706">
        <f>SUM(C26)</f>
        <v>23</v>
      </c>
      <c r="S27" s="708" t="s">
        <v>1587</v>
      </c>
      <c r="T27" s="1072">
        <f>SUM(P27,R27)</f>
        <v>475</v>
      </c>
      <c r="U27" s="1072"/>
      <c r="V27" s="709"/>
      <c r="W27" s="709"/>
      <c r="X27" s="1066" t="s">
        <v>1652</v>
      </c>
      <c r="Y27" s="1066"/>
      <c r="Z27" s="1066"/>
      <c r="AA27" s="1066"/>
      <c r="AB27" s="1066"/>
      <c r="AC27" s="1066"/>
      <c r="AD27" s="1066"/>
      <c r="AE27" s="1066"/>
      <c r="AF27" s="1064" t="s">
        <v>1653</v>
      </c>
      <c r="AG27" s="1064"/>
      <c r="AH27" s="1064"/>
      <c r="AI27" s="1064"/>
      <c r="AJ27" s="1064"/>
      <c r="AK27" s="1064"/>
      <c r="AL27" s="1064" t="s">
        <v>1654</v>
      </c>
      <c r="AM27" s="1064"/>
      <c r="AN27" s="710" t="s">
        <v>1587</v>
      </c>
      <c r="AO27" s="1074"/>
      <c r="AP27" s="1074"/>
      <c r="AQ27" s="1106" t="s">
        <v>1666</v>
      </c>
      <c r="AR27" s="1106"/>
      <c r="AS27" s="1106"/>
      <c r="AT27" s="1106"/>
      <c r="AU27" s="711" t="s">
        <v>1656</v>
      </c>
      <c r="AV27" s="1092"/>
      <c r="AW27" s="1093"/>
    </row>
    <row r="28" spans="1:49" ht="21.75" customHeight="1">
      <c r="A28" s="1068" t="s">
        <v>1636</v>
      </c>
      <c r="B28" s="1069"/>
      <c r="C28" s="1069"/>
      <c r="D28" s="1069"/>
      <c r="E28" s="1069"/>
      <c r="F28" s="1069"/>
      <c r="G28" s="1069"/>
      <c r="H28" s="1069"/>
      <c r="I28" s="1069"/>
      <c r="J28" s="1069"/>
      <c r="K28" s="1069"/>
      <c r="L28" s="1069"/>
      <c r="M28" s="1069"/>
      <c r="N28" s="1069"/>
      <c r="O28" s="1069"/>
      <c r="P28" s="699"/>
      <c r="Q28" s="699"/>
      <c r="R28" s="699"/>
      <c r="S28" s="704" t="s">
        <v>1587</v>
      </c>
      <c r="T28" s="1076">
        <f>SUM(G26,L26,Q26,AP26)</f>
        <v>79758</v>
      </c>
      <c r="U28" s="1077"/>
      <c r="V28" s="712"/>
      <c r="W28" s="712"/>
      <c r="X28" s="1067"/>
      <c r="Y28" s="1067"/>
      <c r="Z28" s="1067"/>
      <c r="AA28" s="1067"/>
      <c r="AB28" s="1067"/>
      <c r="AC28" s="1067"/>
      <c r="AD28" s="1067"/>
      <c r="AE28" s="1067"/>
      <c r="AF28" s="1065" t="s">
        <v>1653</v>
      </c>
      <c r="AG28" s="1065"/>
      <c r="AH28" s="1065"/>
      <c r="AI28" s="1065"/>
      <c r="AJ28" s="1065"/>
      <c r="AK28" s="1065"/>
      <c r="AL28" s="1065" t="s">
        <v>1656</v>
      </c>
      <c r="AM28" s="1065"/>
      <c r="AN28" s="713" t="s">
        <v>1587</v>
      </c>
      <c r="AO28" s="1075"/>
      <c r="AP28" s="1075"/>
      <c r="AQ28" s="1107"/>
      <c r="AR28" s="1107"/>
      <c r="AS28" s="1107"/>
      <c r="AT28" s="1107"/>
      <c r="AU28" s="705" t="s">
        <v>1654</v>
      </c>
      <c r="AV28" s="1094"/>
      <c r="AW28" s="1095"/>
    </row>
    <row r="29" spans="1:49" ht="21.75" customHeight="1">
      <c r="A29" s="1068" t="s">
        <v>1637</v>
      </c>
      <c r="B29" s="1069"/>
      <c r="C29" s="1069"/>
      <c r="D29" s="1069"/>
      <c r="E29" s="1069"/>
      <c r="F29" s="1069"/>
      <c r="G29" s="1069"/>
      <c r="H29" s="1069"/>
      <c r="I29" s="1069"/>
      <c r="J29" s="1069"/>
      <c r="K29" s="1069"/>
      <c r="L29" s="1069"/>
      <c r="M29" s="1069"/>
      <c r="N29" s="1069"/>
      <c r="O29" s="1069"/>
      <c r="P29" s="700"/>
      <c r="Q29" s="700"/>
      <c r="R29" s="700"/>
      <c r="S29" s="704" t="s">
        <v>1587</v>
      </c>
      <c r="T29" s="1076">
        <f>SUM(F26,K26,P26,AO26)</f>
        <v>3951</v>
      </c>
      <c r="U29" s="1077"/>
      <c r="V29" s="712"/>
      <c r="W29" s="712"/>
      <c r="X29" s="1067"/>
      <c r="Y29" s="1067"/>
      <c r="Z29" s="1067"/>
      <c r="AA29" s="1067"/>
      <c r="AB29" s="1067"/>
      <c r="AC29" s="1067"/>
      <c r="AD29" s="1067"/>
      <c r="AE29" s="1067"/>
      <c r="AF29" s="1065" t="s">
        <v>1655</v>
      </c>
      <c r="AG29" s="1065"/>
      <c r="AH29" s="1065"/>
      <c r="AI29" s="1065"/>
      <c r="AJ29" s="1065"/>
      <c r="AK29" s="1065"/>
      <c r="AL29" s="1065" t="s">
        <v>1654</v>
      </c>
      <c r="AM29" s="1065"/>
      <c r="AN29" s="713" t="s">
        <v>1587</v>
      </c>
      <c r="AO29" s="1075"/>
      <c r="AP29" s="1075"/>
      <c r="AQ29" s="715"/>
      <c r="AR29" s="715"/>
      <c r="AS29" s="715"/>
      <c r="AT29" s="715"/>
      <c r="AU29" s="716"/>
      <c r="AV29" s="716"/>
      <c r="AW29" s="743"/>
    </row>
    <row r="30" spans="1:49" ht="21.75" customHeight="1">
      <c r="A30" s="1068" t="s">
        <v>1638</v>
      </c>
      <c r="B30" s="1069"/>
      <c r="C30" s="1069"/>
      <c r="D30" s="1069"/>
      <c r="E30" s="1069"/>
      <c r="F30" s="1069"/>
      <c r="G30" s="1069"/>
      <c r="H30" s="1069"/>
      <c r="I30" s="1069"/>
      <c r="J30" s="1069"/>
      <c r="K30" s="1069"/>
      <c r="L30" s="1069"/>
      <c r="M30" s="1069"/>
      <c r="N30" s="1069"/>
      <c r="O30" s="1069"/>
      <c r="P30" s="699"/>
      <c r="Q30" s="701">
        <f>SUM(H26,M26,R26,AQ26)</f>
        <v>4998</v>
      </c>
      <c r="R30" s="701">
        <f>SUM(I26,N26,S26,AR26)</f>
        <v>541</v>
      </c>
      <c r="S30" s="704" t="s">
        <v>1587</v>
      </c>
      <c r="T30" s="1076">
        <f>SUM(Q30,R30)</f>
        <v>5539</v>
      </c>
      <c r="U30" s="1077"/>
      <c r="V30" s="712"/>
      <c r="W30" s="712"/>
      <c r="X30" s="1067"/>
      <c r="Y30" s="1067"/>
      <c r="Z30" s="1067"/>
      <c r="AA30" s="1067"/>
      <c r="AB30" s="1067"/>
      <c r="AC30" s="1067"/>
      <c r="AD30" s="1067"/>
      <c r="AE30" s="1067"/>
      <c r="AF30" s="1065" t="s">
        <v>1655</v>
      </c>
      <c r="AG30" s="1065"/>
      <c r="AH30" s="1065"/>
      <c r="AI30" s="1065"/>
      <c r="AJ30" s="1065"/>
      <c r="AK30" s="1065"/>
      <c r="AL30" s="1065" t="s">
        <v>1656</v>
      </c>
      <c r="AM30" s="1065"/>
      <c r="AN30" s="713" t="s">
        <v>1587</v>
      </c>
      <c r="AO30" s="1075"/>
      <c r="AP30" s="1075"/>
      <c r="AQ30" s="715"/>
      <c r="AR30" s="715"/>
      <c r="AS30" s="715"/>
      <c r="AT30" s="715"/>
      <c r="AU30" s="716"/>
      <c r="AV30" s="716"/>
      <c r="AW30" s="743"/>
    </row>
    <row r="31" spans="1:49" ht="21.75" customHeight="1">
      <c r="A31" s="1068" t="s">
        <v>1639</v>
      </c>
      <c r="B31" s="1069"/>
      <c r="C31" s="1069"/>
      <c r="D31" s="1069"/>
      <c r="E31" s="1069"/>
      <c r="F31" s="1069"/>
      <c r="G31" s="1069"/>
      <c r="H31" s="1069"/>
      <c r="I31" s="1069"/>
      <c r="J31" s="1069"/>
      <c r="K31" s="1069"/>
      <c r="L31" s="1069"/>
      <c r="M31" s="1069"/>
      <c r="N31" s="1069"/>
      <c r="O31" s="1069"/>
      <c r="P31" s="699"/>
      <c r="Q31" s="699"/>
      <c r="R31" s="699"/>
      <c r="S31" s="704" t="s">
        <v>1587</v>
      </c>
      <c r="T31" s="1060">
        <f>SUM(L26/K26)</f>
        <v>16.878121284185493</v>
      </c>
      <c r="U31" s="1060"/>
      <c r="V31" s="712"/>
      <c r="W31" s="712"/>
      <c r="X31" s="1067"/>
      <c r="Y31" s="1067"/>
      <c r="Z31" s="1067"/>
      <c r="AA31" s="1067"/>
      <c r="AB31" s="1067"/>
      <c r="AC31" s="1067"/>
      <c r="AD31" s="1067"/>
      <c r="AE31" s="1067"/>
      <c r="AF31" s="1065" t="s">
        <v>1833</v>
      </c>
      <c r="AG31" s="1065"/>
      <c r="AH31" s="1065"/>
      <c r="AI31" s="1065"/>
      <c r="AJ31" s="1065"/>
      <c r="AK31" s="1065"/>
      <c r="AL31" s="1065" t="s">
        <v>1654</v>
      </c>
      <c r="AM31" s="1065"/>
      <c r="AN31" s="713" t="s">
        <v>1587</v>
      </c>
      <c r="AO31" s="1075"/>
      <c r="AP31" s="1075"/>
      <c r="AQ31" s="717"/>
      <c r="AR31" s="717"/>
      <c r="AS31" s="716"/>
      <c r="AT31" s="716"/>
      <c r="AU31" s="716"/>
      <c r="AV31" s="716"/>
      <c r="AW31" s="743"/>
    </row>
    <row r="32" spans="1:49" ht="21.75" customHeight="1">
      <c r="A32" s="1068" t="s">
        <v>1640</v>
      </c>
      <c r="B32" s="1069"/>
      <c r="C32" s="1069"/>
      <c r="D32" s="1069"/>
      <c r="E32" s="1069"/>
      <c r="F32" s="1069"/>
      <c r="G32" s="1069"/>
      <c r="H32" s="1069"/>
      <c r="I32" s="1069"/>
      <c r="J32" s="1069"/>
      <c r="K32" s="1069"/>
      <c r="L32" s="1069"/>
      <c r="M32" s="1069"/>
      <c r="N32" s="1069"/>
      <c r="O32" s="1069"/>
      <c r="P32" s="699"/>
      <c r="Q32" s="699"/>
      <c r="R32" s="699"/>
      <c r="S32" s="704" t="s">
        <v>1587</v>
      </c>
      <c r="T32" s="1060">
        <f>SUM(L26/M26)</f>
        <v>17.754221388367728</v>
      </c>
      <c r="U32" s="1060"/>
      <c r="V32" s="712"/>
      <c r="W32" s="712"/>
      <c r="X32" s="1067"/>
      <c r="Y32" s="1067"/>
      <c r="Z32" s="1067"/>
      <c r="AA32" s="1067"/>
      <c r="AB32" s="1067"/>
      <c r="AC32" s="1067"/>
      <c r="AD32" s="1067"/>
      <c r="AE32" s="1067"/>
      <c r="AF32" s="1065" t="s">
        <v>1833</v>
      </c>
      <c r="AG32" s="1065"/>
      <c r="AH32" s="1065"/>
      <c r="AI32" s="1065"/>
      <c r="AJ32" s="1065"/>
      <c r="AK32" s="1065"/>
      <c r="AL32" s="1065" t="s">
        <v>1656</v>
      </c>
      <c r="AM32" s="1065"/>
      <c r="AN32" s="713" t="s">
        <v>1587</v>
      </c>
      <c r="AO32" s="1075"/>
      <c r="AP32" s="1075"/>
      <c r="AQ32" s="717"/>
      <c r="AR32" s="717"/>
      <c r="AS32" s="716"/>
      <c r="AT32" s="716"/>
      <c r="AU32" s="716"/>
      <c r="AV32" s="716"/>
      <c r="AW32" s="743"/>
    </row>
    <row r="33" spans="1:49" ht="21.75" customHeight="1">
      <c r="A33" s="1097" t="s">
        <v>1641</v>
      </c>
      <c r="B33" s="1098"/>
      <c r="C33" s="1098"/>
      <c r="D33" s="1098"/>
      <c r="E33" s="1098"/>
      <c r="F33" s="1098"/>
      <c r="G33" s="1098"/>
      <c r="H33" s="1098"/>
      <c r="I33" s="1098"/>
      <c r="J33" s="1098"/>
      <c r="K33" s="1098"/>
      <c r="L33" s="1098"/>
      <c r="M33" s="1098"/>
      <c r="N33" s="1098"/>
      <c r="O33" s="1098"/>
      <c r="P33" s="702"/>
      <c r="Q33" s="702"/>
      <c r="R33" s="702"/>
      <c r="S33" s="704" t="s">
        <v>1587</v>
      </c>
      <c r="T33" s="1099">
        <f>SUM(Q26/P26)</f>
        <v>20.206618240516544</v>
      </c>
      <c r="U33" s="1099"/>
      <c r="V33" s="712"/>
      <c r="W33" s="712"/>
      <c r="X33" s="1067" t="s">
        <v>1659</v>
      </c>
      <c r="Y33" s="1067"/>
      <c r="Z33" s="1067"/>
      <c r="AA33" s="1067"/>
      <c r="AB33" s="1067"/>
      <c r="AC33" s="1067"/>
      <c r="AD33" s="1067"/>
      <c r="AE33" s="1067"/>
      <c r="AF33" s="1065" t="s">
        <v>1657</v>
      </c>
      <c r="AG33" s="1065"/>
      <c r="AH33" s="1065"/>
      <c r="AI33" s="1065"/>
      <c r="AJ33" s="1065"/>
      <c r="AK33" s="1065"/>
      <c r="AL33" s="1065" t="s">
        <v>1654</v>
      </c>
      <c r="AM33" s="1065"/>
      <c r="AN33" s="713" t="s">
        <v>1587</v>
      </c>
      <c r="AO33" s="1075"/>
      <c r="AP33" s="1075"/>
      <c r="AQ33" s="717"/>
      <c r="AR33" s="717"/>
      <c r="AS33" s="716"/>
      <c r="AT33" s="716"/>
      <c r="AU33" s="716"/>
      <c r="AV33" s="716"/>
      <c r="AW33" s="743"/>
    </row>
    <row r="34" spans="1:49" ht="21.75" customHeight="1">
      <c r="A34" s="1068" t="s">
        <v>1642</v>
      </c>
      <c r="B34" s="1069"/>
      <c r="C34" s="1069"/>
      <c r="D34" s="1069"/>
      <c r="E34" s="1069"/>
      <c r="F34" s="1069"/>
      <c r="G34" s="1069"/>
      <c r="H34" s="1069"/>
      <c r="I34" s="1069"/>
      <c r="J34" s="1069"/>
      <c r="K34" s="1069"/>
      <c r="L34" s="1069"/>
      <c r="M34" s="1069"/>
      <c r="N34" s="1069"/>
      <c r="O34" s="1069"/>
      <c r="P34" s="699"/>
      <c r="Q34" s="699"/>
      <c r="R34" s="699"/>
      <c r="S34" s="704" t="s">
        <v>1587</v>
      </c>
      <c r="T34" s="1060">
        <f>SUM(Q26/R26)</f>
        <v>14.991616766467066</v>
      </c>
      <c r="U34" s="1060"/>
      <c r="V34" s="712"/>
      <c r="W34" s="712"/>
      <c r="X34" s="1067"/>
      <c r="Y34" s="1067"/>
      <c r="Z34" s="1067"/>
      <c r="AA34" s="1067"/>
      <c r="AB34" s="1067"/>
      <c r="AC34" s="1067"/>
      <c r="AD34" s="1067"/>
      <c r="AE34" s="1067"/>
      <c r="AF34" s="1065"/>
      <c r="AG34" s="1065"/>
      <c r="AH34" s="1065"/>
      <c r="AI34" s="1065"/>
      <c r="AJ34" s="1065"/>
      <c r="AK34" s="1065"/>
      <c r="AL34" s="1065" t="s">
        <v>1656</v>
      </c>
      <c r="AM34" s="1065"/>
      <c r="AN34" s="713" t="s">
        <v>1587</v>
      </c>
      <c r="AO34" s="1075"/>
      <c r="AP34" s="1075"/>
      <c r="AQ34" s="717"/>
      <c r="AR34" s="717"/>
      <c r="AS34" s="716"/>
      <c r="AT34" s="716"/>
      <c r="AU34" s="716"/>
      <c r="AV34" s="716"/>
      <c r="AW34" s="743"/>
    </row>
    <row r="35" spans="1:49" ht="21.75" customHeight="1">
      <c r="A35" s="1058" t="s">
        <v>1643</v>
      </c>
      <c r="B35" s="1059"/>
      <c r="C35" s="1059"/>
      <c r="D35" s="1059"/>
      <c r="E35" s="1059"/>
      <c r="F35" s="1059"/>
      <c r="G35" s="1059"/>
      <c r="H35" s="1059"/>
      <c r="I35" s="1059"/>
      <c r="J35" s="1059"/>
      <c r="K35" s="1059"/>
      <c r="L35" s="1059"/>
      <c r="M35" s="1059"/>
      <c r="N35" s="1059"/>
      <c r="O35" s="1059"/>
      <c r="P35" s="1059"/>
      <c r="Q35" s="699"/>
      <c r="R35" s="699"/>
      <c r="S35" s="704" t="s">
        <v>1587</v>
      </c>
      <c r="T35" s="1060">
        <f>SUM(V26/U26)</f>
        <v>18.832608695652173</v>
      </c>
      <c r="U35" s="1060"/>
      <c r="V35" s="712"/>
      <c r="W35" s="712"/>
      <c r="X35" s="1067" t="s">
        <v>1660</v>
      </c>
      <c r="Y35" s="1067"/>
      <c r="Z35" s="1067"/>
      <c r="AA35" s="1067"/>
      <c r="AB35" s="1067"/>
      <c r="AC35" s="1067"/>
      <c r="AD35" s="1067"/>
      <c r="AE35" s="1067"/>
      <c r="AF35" s="1065" t="s">
        <v>1658</v>
      </c>
      <c r="AG35" s="1065"/>
      <c r="AH35" s="1065"/>
      <c r="AI35" s="1065"/>
      <c r="AJ35" s="1065"/>
      <c r="AK35" s="1065"/>
      <c r="AL35" s="1065" t="s">
        <v>1654</v>
      </c>
      <c r="AM35" s="1065"/>
      <c r="AN35" s="713" t="s">
        <v>1587</v>
      </c>
      <c r="AO35" s="1075"/>
      <c r="AP35" s="1075"/>
      <c r="AQ35" s="717"/>
      <c r="AR35" s="717"/>
      <c r="AS35" s="716"/>
      <c r="AT35" s="716"/>
      <c r="AU35" s="716"/>
      <c r="AV35" s="716"/>
      <c r="AW35" s="743"/>
    </row>
    <row r="36" spans="1:49" ht="21.75" customHeight="1">
      <c r="A36" s="1058" t="s">
        <v>1644</v>
      </c>
      <c r="B36" s="1059"/>
      <c r="C36" s="1059"/>
      <c r="D36" s="1059"/>
      <c r="E36" s="1059"/>
      <c r="F36" s="1059"/>
      <c r="G36" s="1059"/>
      <c r="H36" s="1059"/>
      <c r="I36" s="1059"/>
      <c r="J36" s="1059"/>
      <c r="K36" s="1059"/>
      <c r="L36" s="1059"/>
      <c r="M36" s="1059"/>
      <c r="N36" s="1059"/>
      <c r="O36" s="1059"/>
      <c r="P36" s="1059"/>
      <c r="Q36" s="699"/>
      <c r="R36" s="699"/>
      <c r="S36" s="704" t="s">
        <v>1587</v>
      </c>
      <c r="T36" s="1060">
        <f>SUM(V26/W26)</f>
        <v>14.063311688311689</v>
      </c>
      <c r="U36" s="1060"/>
      <c r="V36" s="712"/>
      <c r="W36" s="712"/>
      <c r="X36" s="1067"/>
      <c r="Y36" s="1067"/>
      <c r="Z36" s="1067"/>
      <c r="AA36" s="1067"/>
      <c r="AB36" s="1067"/>
      <c r="AC36" s="1067"/>
      <c r="AD36" s="1067"/>
      <c r="AE36" s="1067"/>
      <c r="AF36" s="1065"/>
      <c r="AG36" s="1065"/>
      <c r="AH36" s="1065"/>
      <c r="AI36" s="1065"/>
      <c r="AJ36" s="1065"/>
      <c r="AK36" s="1065"/>
      <c r="AL36" s="1065" t="s">
        <v>1656</v>
      </c>
      <c r="AM36" s="1065"/>
      <c r="AN36" s="713" t="s">
        <v>1587</v>
      </c>
      <c r="AO36" s="1075"/>
      <c r="AP36" s="1075"/>
      <c r="AQ36" s="717"/>
      <c r="AR36" s="717"/>
      <c r="AS36" s="716"/>
      <c r="AT36" s="716"/>
      <c r="AU36" s="716"/>
      <c r="AV36" s="716"/>
      <c r="AW36" s="743"/>
    </row>
    <row r="37" spans="1:49" s="2" customFormat="1" ht="21.75" customHeight="1">
      <c r="A37" s="1058" t="s">
        <v>1634</v>
      </c>
      <c r="B37" s="1059"/>
      <c r="C37" s="1059"/>
      <c r="D37" s="1059"/>
      <c r="E37" s="1059"/>
      <c r="F37" s="1059"/>
      <c r="G37" s="1059"/>
      <c r="H37" s="1059"/>
      <c r="I37" s="1059"/>
      <c r="J37" s="1059"/>
      <c r="K37" s="1059"/>
      <c r="L37" s="1059"/>
      <c r="M37" s="1059"/>
      <c r="N37" s="1059"/>
      <c r="O37" s="1059"/>
      <c r="P37" s="1059"/>
      <c r="Q37" s="699"/>
      <c r="R37" s="699"/>
      <c r="S37" s="704" t="s">
        <v>1587</v>
      </c>
      <c r="T37" s="1060">
        <f>SUM(AA26/Z26)</f>
        <v>23.975000000000001</v>
      </c>
      <c r="U37" s="1060"/>
      <c r="V37" s="712"/>
      <c r="W37" s="712"/>
      <c r="X37" s="1067" t="s">
        <v>1661</v>
      </c>
      <c r="Y37" s="1067"/>
      <c r="Z37" s="1067"/>
      <c r="AA37" s="1067"/>
      <c r="AB37" s="1067"/>
      <c r="AC37" s="1067"/>
      <c r="AD37" s="1067"/>
      <c r="AE37" s="1067"/>
      <c r="AF37" s="1065" t="s">
        <v>1664</v>
      </c>
      <c r="AG37" s="1065"/>
      <c r="AH37" s="1065"/>
      <c r="AI37" s="1065"/>
      <c r="AJ37" s="1065"/>
      <c r="AK37" s="1065"/>
      <c r="AL37" s="1065" t="s">
        <v>1654</v>
      </c>
      <c r="AM37" s="1065"/>
      <c r="AN37" s="713" t="s">
        <v>1587</v>
      </c>
      <c r="AO37" s="1075"/>
      <c r="AP37" s="1075"/>
      <c r="AQ37" s="717"/>
      <c r="AR37" s="717"/>
      <c r="AS37" s="716"/>
      <c r="AT37" s="716"/>
      <c r="AU37" s="716"/>
      <c r="AV37" s="716"/>
      <c r="AW37" s="743"/>
    </row>
    <row r="38" spans="1:49" s="2" customFormat="1" ht="21.75" customHeight="1">
      <c r="A38" s="1058" t="s">
        <v>1635</v>
      </c>
      <c r="B38" s="1059"/>
      <c r="C38" s="1059"/>
      <c r="D38" s="1059"/>
      <c r="E38" s="1059"/>
      <c r="F38" s="1059"/>
      <c r="G38" s="1059"/>
      <c r="H38" s="1059"/>
      <c r="I38" s="1059"/>
      <c r="J38" s="1059"/>
      <c r="K38" s="1059"/>
      <c r="L38" s="1059"/>
      <c r="M38" s="1059"/>
      <c r="N38" s="1059"/>
      <c r="O38" s="1059"/>
      <c r="P38" s="1059"/>
      <c r="Q38" s="699"/>
      <c r="R38" s="699"/>
      <c r="S38" s="704" t="s">
        <v>1587</v>
      </c>
      <c r="T38" s="1060">
        <f>SUM(AA26/AB26)</f>
        <v>17.542682926829269</v>
      </c>
      <c r="U38" s="1060"/>
      <c r="V38" s="712"/>
      <c r="W38" s="712"/>
      <c r="X38" s="1067"/>
      <c r="Y38" s="1067"/>
      <c r="Z38" s="1067"/>
      <c r="AA38" s="1067"/>
      <c r="AB38" s="1067"/>
      <c r="AC38" s="1067"/>
      <c r="AD38" s="1067"/>
      <c r="AE38" s="1067"/>
      <c r="AF38" s="1065"/>
      <c r="AG38" s="1065"/>
      <c r="AH38" s="1065"/>
      <c r="AI38" s="1065"/>
      <c r="AJ38" s="1065"/>
      <c r="AK38" s="1065"/>
      <c r="AL38" s="1065" t="s">
        <v>1656</v>
      </c>
      <c r="AM38" s="1065"/>
      <c r="AN38" s="713" t="s">
        <v>1587</v>
      </c>
      <c r="AO38" s="1075"/>
      <c r="AP38" s="1075"/>
      <c r="AQ38" s="716"/>
      <c r="AR38" s="716"/>
      <c r="AS38" s="716"/>
      <c r="AT38" s="716"/>
      <c r="AU38" s="716"/>
      <c r="AV38" s="716"/>
      <c r="AW38" s="743"/>
    </row>
    <row r="39" spans="1:49" ht="21.75" customHeight="1">
      <c r="A39" s="1058" t="s">
        <v>1646</v>
      </c>
      <c r="B39" s="1059"/>
      <c r="C39" s="1059"/>
      <c r="D39" s="1059"/>
      <c r="E39" s="1059"/>
      <c r="F39" s="1059"/>
      <c r="G39" s="1059"/>
      <c r="H39" s="1059"/>
      <c r="I39" s="1059"/>
      <c r="J39" s="1059"/>
      <c r="K39" s="1059"/>
      <c r="L39" s="1059"/>
      <c r="M39" s="1059"/>
      <c r="N39" s="1059"/>
      <c r="O39" s="1059"/>
      <c r="P39" s="1059"/>
      <c r="Q39" s="699"/>
      <c r="R39" s="699"/>
      <c r="S39" s="704" t="s">
        <v>1587</v>
      </c>
      <c r="T39" s="1060">
        <f>SUM(AK26+AF26)/(AJ26+AE26)</f>
        <v>23.692737430167597</v>
      </c>
      <c r="U39" s="1060"/>
      <c r="V39" s="712"/>
      <c r="W39" s="712"/>
      <c r="X39" s="1067" t="s">
        <v>1662</v>
      </c>
      <c r="Y39" s="1067"/>
      <c r="Z39" s="1067"/>
      <c r="AA39" s="1067"/>
      <c r="AB39" s="1067"/>
      <c r="AC39" s="1067"/>
      <c r="AD39" s="1067"/>
      <c r="AE39" s="1067"/>
      <c r="AF39" s="1096" t="s">
        <v>1663</v>
      </c>
      <c r="AG39" s="1065"/>
      <c r="AH39" s="1065"/>
      <c r="AI39" s="1065"/>
      <c r="AJ39" s="1065"/>
      <c r="AK39" s="1065"/>
      <c r="AL39" s="1065" t="s">
        <v>1654</v>
      </c>
      <c r="AM39" s="1065"/>
      <c r="AN39" s="713" t="s">
        <v>1587</v>
      </c>
      <c r="AO39" s="1075"/>
      <c r="AP39" s="1075"/>
      <c r="AQ39" s="716"/>
      <c r="AR39" s="716"/>
      <c r="AS39" s="716"/>
      <c r="AT39" s="716"/>
      <c r="AU39" s="716"/>
      <c r="AV39" s="716"/>
      <c r="AW39" s="743"/>
    </row>
    <row r="40" spans="1:49" ht="21.75" customHeight="1">
      <c r="A40" s="1058" t="s">
        <v>1647</v>
      </c>
      <c r="B40" s="1059"/>
      <c r="C40" s="1059"/>
      <c r="D40" s="1059"/>
      <c r="E40" s="1059"/>
      <c r="F40" s="1059"/>
      <c r="G40" s="1059"/>
      <c r="H40" s="1059"/>
      <c r="I40" s="1059"/>
      <c r="J40" s="1059"/>
      <c r="K40" s="1059"/>
      <c r="L40" s="1059"/>
      <c r="M40" s="1059"/>
      <c r="N40" s="1059"/>
      <c r="O40" s="1059"/>
      <c r="P40" s="1059"/>
      <c r="Q40" s="703"/>
      <c r="R40" s="703"/>
      <c r="S40" s="704" t="s">
        <v>1587</v>
      </c>
      <c r="T40" s="1060">
        <f>SUM(AK26+AF26)/(AL26+AG26)</f>
        <v>13.680645161290322</v>
      </c>
      <c r="U40" s="1060"/>
      <c r="V40" s="714"/>
      <c r="W40" s="714"/>
      <c r="X40" s="1067"/>
      <c r="Y40" s="1067"/>
      <c r="Z40" s="1067"/>
      <c r="AA40" s="1067"/>
      <c r="AB40" s="1067"/>
      <c r="AC40" s="1067"/>
      <c r="AD40" s="1067"/>
      <c r="AE40" s="1067"/>
      <c r="AF40" s="1065"/>
      <c r="AG40" s="1065"/>
      <c r="AH40" s="1065"/>
      <c r="AI40" s="1065"/>
      <c r="AJ40" s="1065"/>
      <c r="AK40" s="1065"/>
      <c r="AL40" s="1065" t="s">
        <v>1656</v>
      </c>
      <c r="AM40" s="1065"/>
      <c r="AN40" s="713" t="s">
        <v>1587</v>
      </c>
      <c r="AO40" s="1075"/>
      <c r="AP40" s="1075"/>
      <c r="AQ40" s="716"/>
      <c r="AR40" s="716"/>
      <c r="AS40" s="716"/>
      <c r="AT40" s="716"/>
      <c r="AU40" s="716"/>
      <c r="AV40" s="716"/>
      <c r="AW40" s="743"/>
    </row>
    <row r="41" spans="1:49" ht="21.75" customHeight="1">
      <c r="A41" s="1058" t="s">
        <v>1648</v>
      </c>
      <c r="B41" s="1059"/>
      <c r="C41" s="1059"/>
      <c r="D41" s="1059"/>
      <c r="E41" s="1059"/>
      <c r="F41" s="1059"/>
      <c r="G41" s="1059"/>
      <c r="H41" s="1059"/>
      <c r="I41" s="1059"/>
      <c r="J41" s="1059"/>
      <c r="K41" s="1059"/>
      <c r="L41" s="1059"/>
      <c r="M41" s="1059"/>
      <c r="N41" s="1059"/>
      <c r="O41" s="1059"/>
      <c r="P41" s="1059"/>
      <c r="Q41" s="1059"/>
      <c r="R41" s="1059"/>
      <c r="S41" s="704" t="s">
        <v>1587</v>
      </c>
      <c r="T41" s="1060">
        <f>SUM(V26+AP26)/(U26+AO26)</f>
        <v>20.51859799713877</v>
      </c>
      <c r="U41" s="1060"/>
      <c r="V41" s="714"/>
      <c r="W41" s="714"/>
      <c r="X41" s="1067"/>
      <c r="Y41" s="1067"/>
      <c r="Z41" s="1067"/>
      <c r="AA41" s="1067"/>
      <c r="AB41" s="1067"/>
      <c r="AC41" s="1067"/>
      <c r="AD41" s="1067"/>
      <c r="AE41" s="1067"/>
      <c r="AF41" s="1100" t="s">
        <v>1665</v>
      </c>
      <c r="AG41" s="1101"/>
      <c r="AH41" s="1101"/>
      <c r="AI41" s="1101"/>
      <c r="AJ41" s="1101"/>
      <c r="AK41" s="1101"/>
      <c r="AL41" s="1065" t="s">
        <v>1654</v>
      </c>
      <c r="AM41" s="1065"/>
      <c r="AN41" s="713" t="s">
        <v>1587</v>
      </c>
      <c r="AO41" s="1075"/>
      <c r="AP41" s="1075"/>
      <c r="AQ41" s="718"/>
      <c r="AR41" s="718"/>
      <c r="AS41" s="716"/>
      <c r="AT41" s="716"/>
      <c r="AU41" s="716"/>
      <c r="AV41" s="716"/>
      <c r="AW41" s="743"/>
    </row>
    <row r="42" spans="1:49" ht="21.75" customHeight="1" thickBot="1">
      <c r="A42" s="1061" t="s">
        <v>1649</v>
      </c>
      <c r="B42" s="1062"/>
      <c r="C42" s="1062"/>
      <c r="D42" s="1062"/>
      <c r="E42" s="1062"/>
      <c r="F42" s="1062"/>
      <c r="G42" s="1062"/>
      <c r="H42" s="1062"/>
      <c r="I42" s="1062"/>
      <c r="J42" s="1062"/>
      <c r="K42" s="1062"/>
      <c r="L42" s="1062"/>
      <c r="M42" s="1062"/>
      <c r="N42" s="1062"/>
      <c r="O42" s="1062"/>
      <c r="P42" s="1062"/>
      <c r="Q42" s="1062"/>
      <c r="R42" s="1062"/>
      <c r="S42" s="744" t="s">
        <v>1587</v>
      </c>
      <c r="T42" s="1063">
        <f>SUM(V26+AP26)/(W26+AQ26)</f>
        <v>14.228670634920634</v>
      </c>
      <c r="U42" s="1063"/>
      <c r="V42" s="745"/>
      <c r="W42" s="745"/>
      <c r="X42" s="1104"/>
      <c r="Y42" s="1104"/>
      <c r="Z42" s="1104"/>
      <c r="AA42" s="1104"/>
      <c r="AB42" s="1104"/>
      <c r="AC42" s="1104"/>
      <c r="AD42" s="1104"/>
      <c r="AE42" s="1104"/>
      <c r="AF42" s="1102"/>
      <c r="AG42" s="1102"/>
      <c r="AH42" s="1102"/>
      <c r="AI42" s="1102"/>
      <c r="AJ42" s="1102"/>
      <c r="AK42" s="1102"/>
      <c r="AL42" s="1103" t="s">
        <v>1656</v>
      </c>
      <c r="AM42" s="1103"/>
      <c r="AN42" s="746" t="s">
        <v>1587</v>
      </c>
      <c r="AO42" s="1105"/>
      <c r="AP42" s="1105"/>
      <c r="AQ42" s="747"/>
      <c r="AR42" s="747"/>
      <c r="AS42" s="748"/>
      <c r="AT42" s="748"/>
      <c r="AU42" s="748"/>
      <c r="AV42" s="748"/>
      <c r="AW42" s="749"/>
    </row>
    <row r="43" spans="1:49">
      <c r="A43" s="2"/>
      <c r="B43" s="2"/>
      <c r="C43" s="2"/>
      <c r="D43" s="22"/>
      <c r="E43" s="2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</sheetData>
  <sheetProtection password="E71B" sheet="1" objects="1" scenarios="1"/>
  <mergeCells count="103">
    <mergeCell ref="AO42:AP42"/>
    <mergeCell ref="AQ27:AT28"/>
    <mergeCell ref="AO37:AP37"/>
    <mergeCell ref="AO38:AP38"/>
    <mergeCell ref="AO39:AP39"/>
    <mergeCell ref="AO40:AP40"/>
    <mergeCell ref="AO41:AP41"/>
    <mergeCell ref="AO32:AP32"/>
    <mergeCell ref="AO33:AP33"/>
    <mergeCell ref="AO34:AP34"/>
    <mergeCell ref="AO35:AP35"/>
    <mergeCell ref="AO36:AP36"/>
    <mergeCell ref="AF41:AK42"/>
    <mergeCell ref="AL41:AM41"/>
    <mergeCell ref="AL42:AM42"/>
    <mergeCell ref="X33:AE34"/>
    <mergeCell ref="AL33:AM33"/>
    <mergeCell ref="AL34:AM34"/>
    <mergeCell ref="AF33:AK34"/>
    <mergeCell ref="X35:AE36"/>
    <mergeCell ref="AF35:AK36"/>
    <mergeCell ref="AL35:AM35"/>
    <mergeCell ref="AL36:AM36"/>
    <mergeCell ref="X37:AE38"/>
    <mergeCell ref="AF37:AK38"/>
    <mergeCell ref="AL37:AM37"/>
    <mergeCell ref="AL38:AM38"/>
    <mergeCell ref="X39:AE42"/>
    <mergeCell ref="AV28:AW28"/>
    <mergeCell ref="A35:P35"/>
    <mergeCell ref="T35:U35"/>
    <mergeCell ref="A30:O30"/>
    <mergeCell ref="T30:U30"/>
    <mergeCell ref="A31:O31"/>
    <mergeCell ref="AL39:AM39"/>
    <mergeCell ref="AL40:AM40"/>
    <mergeCell ref="AF39:AK40"/>
    <mergeCell ref="A33:O33"/>
    <mergeCell ref="T33:U33"/>
    <mergeCell ref="A34:O34"/>
    <mergeCell ref="T34:U34"/>
    <mergeCell ref="AL27:AM27"/>
    <mergeCell ref="AL28:AM28"/>
    <mergeCell ref="AL29:AM29"/>
    <mergeCell ref="AL30:AM30"/>
    <mergeCell ref="AL31:AM31"/>
    <mergeCell ref="AL32:AM32"/>
    <mergeCell ref="AS3:AW3"/>
    <mergeCell ref="A37:P37"/>
    <mergeCell ref="AO27:AP27"/>
    <mergeCell ref="AO28:AP28"/>
    <mergeCell ref="AO29:AP29"/>
    <mergeCell ref="AO30:AP30"/>
    <mergeCell ref="AO31:AP31"/>
    <mergeCell ref="T28:U28"/>
    <mergeCell ref="A29:O29"/>
    <mergeCell ref="T29:U29"/>
    <mergeCell ref="A24:A26"/>
    <mergeCell ref="T3:X3"/>
    <mergeCell ref="Y3:AC3"/>
    <mergeCell ref="AD3:AH3"/>
    <mergeCell ref="AI3:AM3"/>
    <mergeCell ref="A8:A10"/>
    <mergeCell ref="A11:A13"/>
    <mergeCell ref="AV27:AW27"/>
    <mergeCell ref="AF27:AK27"/>
    <mergeCell ref="AF28:AK28"/>
    <mergeCell ref="AF29:AK29"/>
    <mergeCell ref="AF30:AK30"/>
    <mergeCell ref="AF31:AK31"/>
    <mergeCell ref="AF32:AK32"/>
    <mergeCell ref="X27:AE32"/>
    <mergeCell ref="T31:U31"/>
    <mergeCell ref="A32:O32"/>
    <mergeCell ref="T32:U32"/>
    <mergeCell ref="A27:O27"/>
    <mergeCell ref="T27:U27"/>
    <mergeCell ref="A28:O28"/>
    <mergeCell ref="A41:R41"/>
    <mergeCell ref="T41:U41"/>
    <mergeCell ref="A42:R42"/>
    <mergeCell ref="T42:U42"/>
    <mergeCell ref="A36:P36"/>
    <mergeCell ref="T36:U36"/>
    <mergeCell ref="A39:P39"/>
    <mergeCell ref="T39:U39"/>
    <mergeCell ref="A40:P40"/>
    <mergeCell ref="T40:U40"/>
    <mergeCell ref="A38:P38"/>
    <mergeCell ref="T37:U37"/>
    <mergeCell ref="T38:U38"/>
    <mergeCell ref="A1:AW1"/>
    <mergeCell ref="A14:A16"/>
    <mergeCell ref="A17:A19"/>
    <mergeCell ref="A20:A22"/>
    <mergeCell ref="AN3:AR3"/>
    <mergeCell ref="A5:A7"/>
    <mergeCell ref="A3:A4"/>
    <mergeCell ref="B3:B4"/>
    <mergeCell ref="C3:C4"/>
    <mergeCell ref="D3:I3"/>
    <mergeCell ref="J3:N3"/>
    <mergeCell ref="O3:S3"/>
  </mergeCells>
  <pageMargins left="0.78740157480314965" right="0.31496062992125984" top="0.35433070866141736" bottom="0.19685039370078741" header="0.31496062992125984" footer="0.31496062992125984"/>
  <pageSetup paperSize="9" scale="59" orientation="landscape" horizontalDpi="0" verticalDpi="0" r:id="rId1"/>
  <ignoredErrors>
    <ignoredError sqref="U5 U20 Z5 AD6 AC14 AC20 AD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9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26" sqref="E26"/>
    </sheetView>
  </sheetViews>
  <sheetFormatPr defaultRowHeight="20.25" customHeight="1"/>
  <cols>
    <col min="1" max="1" width="9.85546875" customWidth="1"/>
    <col min="2" max="2" width="11" customWidth="1"/>
    <col min="3" max="3" width="29.28515625" customWidth="1"/>
    <col min="4" max="7" width="4.85546875" style="2" customWidth="1"/>
    <col min="8" max="8" width="5.140625" customWidth="1"/>
    <col min="9" max="12" width="4.85546875" customWidth="1"/>
    <col min="13" max="13" width="6.42578125" customWidth="1"/>
    <col min="14" max="14" width="6.140625" customWidth="1"/>
    <col min="15" max="16" width="5.28515625" customWidth="1"/>
    <col min="17" max="17" width="6.5703125" customWidth="1"/>
    <col min="18" max="19" width="6.28515625" customWidth="1"/>
  </cols>
  <sheetData>
    <row r="1" spans="1:19" s="2" customFormat="1" ht="20.25" customHeight="1">
      <c r="A1" s="1108" t="s">
        <v>1879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O1" s="1108"/>
      <c r="P1" s="1108"/>
      <c r="Q1" s="1108"/>
      <c r="R1" s="1108"/>
      <c r="S1" s="1108"/>
    </row>
    <row r="2" spans="1:19" s="2" customFormat="1" ht="12" customHeight="1" thickBot="1"/>
    <row r="3" spans="1:19" ht="24" customHeight="1">
      <c r="A3" s="1159" t="s">
        <v>14</v>
      </c>
      <c r="B3" s="1161" t="s">
        <v>472</v>
      </c>
      <c r="C3" s="1161" t="s">
        <v>13</v>
      </c>
      <c r="D3" s="1171" t="s">
        <v>769</v>
      </c>
      <c r="E3" s="1163" t="s">
        <v>768</v>
      </c>
      <c r="F3" s="1163" t="s">
        <v>771</v>
      </c>
      <c r="G3" s="1163" t="s">
        <v>743</v>
      </c>
      <c r="H3" s="1163" t="s">
        <v>770</v>
      </c>
      <c r="I3" s="1157" t="s">
        <v>487</v>
      </c>
      <c r="J3" s="1157" t="s">
        <v>488</v>
      </c>
      <c r="K3" s="1157" t="s">
        <v>489</v>
      </c>
      <c r="L3" s="1157" t="s">
        <v>490</v>
      </c>
      <c r="M3" s="1157" t="s">
        <v>491</v>
      </c>
      <c r="N3" s="1157" t="s">
        <v>492</v>
      </c>
      <c r="O3" s="1157" t="s">
        <v>1807</v>
      </c>
      <c r="P3" s="1157" t="s">
        <v>1808</v>
      </c>
      <c r="Q3" s="1153" t="s">
        <v>451</v>
      </c>
      <c r="R3" s="1153"/>
      <c r="S3" s="1154"/>
    </row>
    <row r="4" spans="1:19" ht="24" customHeight="1" thickBot="1">
      <c r="A4" s="1160"/>
      <c r="B4" s="1162"/>
      <c r="C4" s="1162"/>
      <c r="D4" s="1172"/>
      <c r="E4" s="1164"/>
      <c r="F4" s="1164"/>
      <c r="G4" s="1164"/>
      <c r="H4" s="1164"/>
      <c r="I4" s="1158"/>
      <c r="J4" s="1158"/>
      <c r="K4" s="1158"/>
      <c r="L4" s="1158"/>
      <c r="M4" s="1158"/>
      <c r="N4" s="1158"/>
      <c r="O4" s="1158"/>
      <c r="P4" s="1158"/>
      <c r="Q4" s="68" t="s">
        <v>448</v>
      </c>
      <c r="R4" s="68" t="s">
        <v>449</v>
      </c>
      <c r="S4" s="69" t="s">
        <v>450</v>
      </c>
    </row>
    <row r="5" spans="1:19" s="2" customFormat="1" ht="20.25" customHeight="1">
      <c r="A5" s="377">
        <v>972340</v>
      </c>
      <c r="B5" s="378" t="s">
        <v>140</v>
      </c>
      <c r="C5" s="378" t="s">
        <v>457</v>
      </c>
      <c r="D5" s="378">
        <v>1</v>
      </c>
      <c r="E5" s="378">
        <v>6</v>
      </c>
      <c r="F5" s="378">
        <v>2</v>
      </c>
      <c r="G5" s="378">
        <v>4</v>
      </c>
      <c r="H5" s="378">
        <v>6</v>
      </c>
      <c r="I5" s="378">
        <v>13</v>
      </c>
      <c r="J5" s="378">
        <v>7</v>
      </c>
      <c r="K5" s="378">
        <v>27</v>
      </c>
      <c r="L5" s="378">
        <v>19</v>
      </c>
      <c r="M5" s="378">
        <v>28</v>
      </c>
      <c r="N5" s="378">
        <v>38</v>
      </c>
      <c r="O5" s="378">
        <v>2</v>
      </c>
      <c r="P5" s="378">
        <v>4</v>
      </c>
      <c r="Q5" s="379">
        <v>70</v>
      </c>
      <c r="R5" s="379">
        <v>68</v>
      </c>
      <c r="S5" s="380">
        <v>138</v>
      </c>
    </row>
    <row r="6" spans="1:19" s="2" customFormat="1" ht="20.25" customHeight="1">
      <c r="A6" s="381">
        <v>967773</v>
      </c>
      <c r="B6" s="66" t="s">
        <v>140</v>
      </c>
      <c r="C6" s="66" t="s">
        <v>458</v>
      </c>
      <c r="D6" s="66">
        <v>1</v>
      </c>
      <c r="E6" s="66">
        <v>5</v>
      </c>
      <c r="F6" s="66">
        <v>1</v>
      </c>
      <c r="G6" s="66">
        <v>5</v>
      </c>
      <c r="H6" s="66">
        <v>5</v>
      </c>
      <c r="I6" s="66">
        <v>11</v>
      </c>
      <c r="J6" s="66">
        <v>12</v>
      </c>
      <c r="K6" s="66">
        <v>23</v>
      </c>
      <c r="L6" s="66">
        <v>15</v>
      </c>
      <c r="M6" s="66">
        <v>21</v>
      </c>
      <c r="N6" s="66">
        <v>22</v>
      </c>
      <c r="O6" s="66">
        <v>2</v>
      </c>
      <c r="P6" s="66">
        <v>2</v>
      </c>
      <c r="Q6" s="67">
        <v>57</v>
      </c>
      <c r="R6" s="67">
        <v>51</v>
      </c>
      <c r="S6" s="382">
        <v>108</v>
      </c>
    </row>
    <row r="7" spans="1:19" s="2" customFormat="1" ht="20.25" customHeight="1">
      <c r="A7" s="381">
        <v>973728</v>
      </c>
      <c r="B7" s="66" t="s">
        <v>140</v>
      </c>
      <c r="C7" s="66" t="s">
        <v>460</v>
      </c>
      <c r="D7" s="66">
        <v>1</v>
      </c>
      <c r="E7" s="66">
        <v>7</v>
      </c>
      <c r="F7" s="66">
        <v>2</v>
      </c>
      <c r="G7" s="66">
        <v>7</v>
      </c>
      <c r="H7" s="66">
        <v>10</v>
      </c>
      <c r="I7" s="66">
        <v>15</v>
      </c>
      <c r="J7" s="66">
        <v>22</v>
      </c>
      <c r="K7" s="66">
        <v>48</v>
      </c>
      <c r="L7" s="66">
        <v>42</v>
      </c>
      <c r="M7" s="66">
        <v>35</v>
      </c>
      <c r="N7" s="66">
        <v>39</v>
      </c>
      <c r="O7" s="66">
        <v>2</v>
      </c>
      <c r="P7" s="66"/>
      <c r="Q7" s="67">
        <v>100</v>
      </c>
      <c r="R7" s="67">
        <v>103</v>
      </c>
      <c r="S7" s="382">
        <v>203</v>
      </c>
    </row>
    <row r="8" spans="1:19" ht="20.25" customHeight="1">
      <c r="A8" s="383">
        <v>753084</v>
      </c>
      <c r="B8" s="55" t="s">
        <v>140</v>
      </c>
      <c r="C8" s="55" t="s">
        <v>461</v>
      </c>
      <c r="D8" s="66">
        <v>1</v>
      </c>
      <c r="E8" s="55">
        <v>4</v>
      </c>
      <c r="F8" s="55">
        <v>1</v>
      </c>
      <c r="G8" s="55">
        <v>4</v>
      </c>
      <c r="H8" s="55">
        <v>4</v>
      </c>
      <c r="I8" s="55">
        <v>8</v>
      </c>
      <c r="J8" s="55">
        <v>9</v>
      </c>
      <c r="K8" s="55">
        <v>12</v>
      </c>
      <c r="L8" s="55">
        <v>13</v>
      </c>
      <c r="M8" s="55">
        <v>13</v>
      </c>
      <c r="N8" s="55">
        <v>12</v>
      </c>
      <c r="O8" s="55"/>
      <c r="P8" s="55"/>
      <c r="Q8" s="39">
        <v>33</v>
      </c>
      <c r="R8" s="39">
        <v>34</v>
      </c>
      <c r="S8" s="46">
        <v>67</v>
      </c>
    </row>
    <row r="9" spans="1:19" ht="20.25" customHeight="1">
      <c r="A9" s="383">
        <v>966645</v>
      </c>
      <c r="B9" s="55" t="s">
        <v>140</v>
      </c>
      <c r="C9" s="55" t="s">
        <v>462</v>
      </c>
      <c r="D9" s="66">
        <v>1</v>
      </c>
      <c r="E9" s="55">
        <v>3</v>
      </c>
      <c r="F9" s="55">
        <v>1</v>
      </c>
      <c r="G9" s="55">
        <v>3</v>
      </c>
      <c r="H9" s="55">
        <v>3</v>
      </c>
      <c r="I9" s="55">
        <v>9</v>
      </c>
      <c r="J9" s="55">
        <v>8</v>
      </c>
      <c r="K9" s="55">
        <v>7</v>
      </c>
      <c r="L9" s="55">
        <v>9</v>
      </c>
      <c r="M9" s="55">
        <v>4</v>
      </c>
      <c r="N9" s="55">
        <v>6</v>
      </c>
      <c r="O9" s="55"/>
      <c r="P9" s="55"/>
      <c r="Q9" s="39">
        <v>20</v>
      </c>
      <c r="R9" s="39">
        <v>23</v>
      </c>
      <c r="S9" s="46">
        <v>43</v>
      </c>
    </row>
    <row r="10" spans="1:19" ht="20.25" customHeight="1">
      <c r="A10" s="383">
        <v>760251</v>
      </c>
      <c r="B10" s="55" t="s">
        <v>140</v>
      </c>
      <c r="C10" s="55" t="s">
        <v>463</v>
      </c>
      <c r="D10" s="66">
        <v>1</v>
      </c>
      <c r="E10" s="55">
        <v>4</v>
      </c>
      <c r="F10" s="55">
        <v>1</v>
      </c>
      <c r="G10" s="55">
        <v>6</v>
      </c>
      <c r="H10" s="55">
        <v>4</v>
      </c>
      <c r="I10" s="55">
        <v>2</v>
      </c>
      <c r="J10" s="55">
        <v>1</v>
      </c>
      <c r="K10" s="55">
        <v>8</v>
      </c>
      <c r="L10" s="55">
        <v>2</v>
      </c>
      <c r="M10" s="55">
        <v>24</v>
      </c>
      <c r="N10" s="55">
        <v>14</v>
      </c>
      <c r="O10" s="55">
        <v>1</v>
      </c>
      <c r="P10" s="55"/>
      <c r="Q10" s="39">
        <v>35</v>
      </c>
      <c r="R10" s="39">
        <v>17</v>
      </c>
      <c r="S10" s="46">
        <v>52</v>
      </c>
    </row>
    <row r="11" spans="1:19" ht="20.25" customHeight="1">
      <c r="A11" s="383">
        <v>818965</v>
      </c>
      <c r="B11" s="55" t="s">
        <v>140</v>
      </c>
      <c r="C11" s="55" t="s">
        <v>464</v>
      </c>
      <c r="D11" s="66">
        <v>1</v>
      </c>
      <c r="E11" s="55">
        <v>5</v>
      </c>
      <c r="F11" s="55">
        <v>1</v>
      </c>
      <c r="G11" s="55">
        <v>5</v>
      </c>
      <c r="H11" s="55">
        <v>6</v>
      </c>
      <c r="I11" s="55">
        <v>9</v>
      </c>
      <c r="J11" s="55">
        <v>13</v>
      </c>
      <c r="K11" s="55">
        <v>38</v>
      </c>
      <c r="L11" s="55">
        <v>27</v>
      </c>
      <c r="M11" s="55">
        <v>29</v>
      </c>
      <c r="N11" s="55">
        <v>23</v>
      </c>
      <c r="O11" s="55"/>
      <c r="P11" s="55"/>
      <c r="Q11" s="39">
        <v>76</v>
      </c>
      <c r="R11" s="39">
        <v>63</v>
      </c>
      <c r="S11" s="46">
        <v>139</v>
      </c>
    </row>
    <row r="12" spans="1:19" ht="20.25" customHeight="1">
      <c r="A12" s="383">
        <v>848855</v>
      </c>
      <c r="B12" s="55" t="s">
        <v>140</v>
      </c>
      <c r="C12" s="55" t="s">
        <v>465</v>
      </c>
      <c r="D12" s="66">
        <v>1</v>
      </c>
      <c r="E12" s="55">
        <v>5</v>
      </c>
      <c r="F12" s="55">
        <v>2</v>
      </c>
      <c r="G12" s="55">
        <v>5</v>
      </c>
      <c r="H12" s="55">
        <v>7</v>
      </c>
      <c r="I12" s="55">
        <v>10</v>
      </c>
      <c r="J12" s="55">
        <v>7</v>
      </c>
      <c r="K12" s="55">
        <v>25</v>
      </c>
      <c r="L12" s="55">
        <v>26</v>
      </c>
      <c r="M12" s="55">
        <v>29</v>
      </c>
      <c r="N12" s="55">
        <v>27</v>
      </c>
      <c r="O12" s="55">
        <v>1</v>
      </c>
      <c r="P12" s="55">
        <v>1</v>
      </c>
      <c r="Q12" s="39">
        <v>65</v>
      </c>
      <c r="R12" s="39">
        <v>61</v>
      </c>
      <c r="S12" s="46">
        <v>126</v>
      </c>
    </row>
    <row r="13" spans="1:19" ht="20.25" customHeight="1">
      <c r="A13" s="383">
        <v>963758</v>
      </c>
      <c r="B13" s="55" t="s">
        <v>140</v>
      </c>
      <c r="C13" s="55" t="s">
        <v>466</v>
      </c>
      <c r="D13" s="66">
        <v>1</v>
      </c>
      <c r="E13" s="55">
        <v>9</v>
      </c>
      <c r="F13" s="55">
        <v>1</v>
      </c>
      <c r="G13" s="55">
        <v>5</v>
      </c>
      <c r="H13" s="55">
        <v>9</v>
      </c>
      <c r="I13" s="55">
        <v>1</v>
      </c>
      <c r="J13" s="55"/>
      <c r="K13" s="55">
        <v>26</v>
      </c>
      <c r="L13" s="55">
        <v>29</v>
      </c>
      <c r="M13" s="55">
        <v>46</v>
      </c>
      <c r="N13" s="55">
        <v>50</v>
      </c>
      <c r="O13" s="55">
        <v>3</v>
      </c>
      <c r="P13" s="55">
        <v>3</v>
      </c>
      <c r="Q13" s="39">
        <v>76</v>
      </c>
      <c r="R13" s="39">
        <v>82</v>
      </c>
      <c r="S13" s="46">
        <v>158</v>
      </c>
    </row>
    <row r="14" spans="1:19" ht="24" customHeight="1">
      <c r="A14" s="383">
        <v>974229</v>
      </c>
      <c r="B14" s="55" t="s">
        <v>140</v>
      </c>
      <c r="C14" s="55" t="s">
        <v>467</v>
      </c>
      <c r="D14" s="66">
        <v>1</v>
      </c>
      <c r="E14" s="55">
        <v>7</v>
      </c>
      <c r="F14" s="55">
        <v>1</v>
      </c>
      <c r="G14" s="55">
        <v>4</v>
      </c>
      <c r="H14" s="55">
        <v>9</v>
      </c>
      <c r="I14" s="55">
        <v>21</v>
      </c>
      <c r="J14" s="55">
        <v>20</v>
      </c>
      <c r="K14" s="55">
        <v>54</v>
      </c>
      <c r="L14" s="55">
        <v>34</v>
      </c>
      <c r="M14" s="55">
        <v>32</v>
      </c>
      <c r="N14" s="55">
        <v>40</v>
      </c>
      <c r="O14" s="55">
        <v>2</v>
      </c>
      <c r="P14" s="55">
        <v>3</v>
      </c>
      <c r="Q14" s="39">
        <v>109</v>
      </c>
      <c r="R14" s="39">
        <v>97</v>
      </c>
      <c r="S14" s="46">
        <v>206</v>
      </c>
    </row>
    <row r="15" spans="1:19" ht="20.25" customHeight="1">
      <c r="A15" s="383">
        <v>887887</v>
      </c>
      <c r="B15" s="55" t="s">
        <v>140</v>
      </c>
      <c r="C15" s="55" t="s">
        <v>468</v>
      </c>
      <c r="D15" s="66">
        <v>1</v>
      </c>
      <c r="E15" s="55">
        <v>5</v>
      </c>
      <c r="F15" s="55">
        <v>1</v>
      </c>
      <c r="G15" s="55">
        <v>3</v>
      </c>
      <c r="H15" s="55">
        <v>6</v>
      </c>
      <c r="I15" s="55">
        <v>9</v>
      </c>
      <c r="J15" s="55">
        <v>8</v>
      </c>
      <c r="K15" s="55">
        <v>20</v>
      </c>
      <c r="L15" s="55">
        <v>23</v>
      </c>
      <c r="M15" s="55">
        <v>26</v>
      </c>
      <c r="N15" s="55">
        <v>18</v>
      </c>
      <c r="O15" s="55">
        <v>1</v>
      </c>
      <c r="P15" s="55">
        <v>3</v>
      </c>
      <c r="Q15" s="39">
        <v>56</v>
      </c>
      <c r="R15" s="39">
        <v>52</v>
      </c>
      <c r="S15" s="46">
        <v>108</v>
      </c>
    </row>
    <row r="16" spans="1:19" ht="20.25" customHeight="1">
      <c r="A16" s="383">
        <v>752897</v>
      </c>
      <c r="B16" s="55" t="s">
        <v>140</v>
      </c>
      <c r="C16" s="55" t="s">
        <v>469</v>
      </c>
      <c r="D16" s="55">
        <v>1</v>
      </c>
      <c r="E16" s="55">
        <v>6</v>
      </c>
      <c r="F16" s="55">
        <v>1</v>
      </c>
      <c r="G16" s="55">
        <v>5</v>
      </c>
      <c r="H16" s="55">
        <v>6</v>
      </c>
      <c r="I16" s="55">
        <v>11</v>
      </c>
      <c r="J16" s="55">
        <v>15</v>
      </c>
      <c r="K16" s="55">
        <v>23</v>
      </c>
      <c r="L16" s="55">
        <v>20</v>
      </c>
      <c r="M16" s="55">
        <v>24</v>
      </c>
      <c r="N16" s="55">
        <v>24</v>
      </c>
      <c r="O16" s="55">
        <v>2</v>
      </c>
      <c r="P16" s="55">
        <v>4</v>
      </c>
      <c r="Q16" s="39">
        <v>60</v>
      </c>
      <c r="R16" s="39">
        <v>63</v>
      </c>
      <c r="S16" s="46">
        <v>123</v>
      </c>
    </row>
    <row r="17" spans="1:19" ht="22.5" customHeight="1">
      <c r="A17" s="384">
        <v>972011</v>
      </c>
      <c r="B17" s="56" t="s">
        <v>140</v>
      </c>
      <c r="C17" s="56" t="s">
        <v>459</v>
      </c>
      <c r="D17" s="56">
        <v>1</v>
      </c>
      <c r="E17" s="56">
        <v>2</v>
      </c>
      <c r="F17" s="56"/>
      <c r="G17" s="56">
        <v>3</v>
      </c>
      <c r="H17" s="56">
        <v>3</v>
      </c>
      <c r="I17" s="56">
        <v>3</v>
      </c>
      <c r="J17" s="56">
        <v>1</v>
      </c>
      <c r="K17" s="56">
        <v>7</v>
      </c>
      <c r="L17" s="56">
        <v>10</v>
      </c>
      <c r="M17" s="56">
        <v>19</v>
      </c>
      <c r="N17" s="56">
        <v>11</v>
      </c>
      <c r="O17" s="56"/>
      <c r="P17" s="56"/>
      <c r="Q17" s="57">
        <v>29</v>
      </c>
      <c r="R17" s="57">
        <v>22</v>
      </c>
      <c r="S17" s="385">
        <v>51</v>
      </c>
    </row>
    <row r="18" spans="1:19" s="58" customFormat="1" ht="20.25" customHeight="1">
      <c r="A18" s="1165" t="s">
        <v>744</v>
      </c>
      <c r="B18" s="1166"/>
      <c r="C18" s="1167"/>
      <c r="D18" s="363">
        <f t="shared" ref="D18:S18" si="0">SUM(D5:D17)</f>
        <v>13</v>
      </c>
      <c r="E18" s="363">
        <f t="shared" si="0"/>
        <v>68</v>
      </c>
      <c r="F18" s="363">
        <f t="shared" si="0"/>
        <v>15</v>
      </c>
      <c r="G18" s="363">
        <f t="shared" si="0"/>
        <v>59</v>
      </c>
      <c r="H18" s="363">
        <f t="shared" si="0"/>
        <v>78</v>
      </c>
      <c r="I18" s="363">
        <f t="shared" si="0"/>
        <v>122</v>
      </c>
      <c r="J18" s="363">
        <f t="shared" si="0"/>
        <v>123</v>
      </c>
      <c r="K18" s="363">
        <f t="shared" si="0"/>
        <v>318</v>
      </c>
      <c r="L18" s="363">
        <f t="shared" si="0"/>
        <v>269</v>
      </c>
      <c r="M18" s="363">
        <f t="shared" si="0"/>
        <v>330</v>
      </c>
      <c r="N18" s="363">
        <f t="shared" si="0"/>
        <v>324</v>
      </c>
      <c r="O18" s="363">
        <f t="shared" si="0"/>
        <v>16</v>
      </c>
      <c r="P18" s="363">
        <f t="shared" si="0"/>
        <v>20</v>
      </c>
      <c r="Q18" s="363">
        <f t="shared" si="0"/>
        <v>786</v>
      </c>
      <c r="R18" s="363">
        <f t="shared" si="0"/>
        <v>736</v>
      </c>
      <c r="S18" s="386">
        <f t="shared" si="0"/>
        <v>1522</v>
      </c>
    </row>
    <row r="19" spans="1:19" ht="20.25" customHeight="1">
      <c r="A19" s="384">
        <v>99947607</v>
      </c>
      <c r="B19" s="56" t="s">
        <v>140</v>
      </c>
      <c r="C19" s="56" t="s">
        <v>493</v>
      </c>
      <c r="D19" s="56">
        <v>1</v>
      </c>
      <c r="E19" s="56">
        <v>4</v>
      </c>
      <c r="F19" s="56">
        <v>1</v>
      </c>
      <c r="G19" s="56">
        <v>6</v>
      </c>
      <c r="H19" s="56">
        <v>6</v>
      </c>
      <c r="I19" s="56">
        <v>2</v>
      </c>
      <c r="J19" s="56">
        <v>3</v>
      </c>
      <c r="K19" s="56">
        <v>13</v>
      </c>
      <c r="L19" s="56">
        <v>11</v>
      </c>
      <c r="M19" s="56">
        <v>27</v>
      </c>
      <c r="N19" s="56">
        <v>18</v>
      </c>
      <c r="O19" s="56">
        <v>2</v>
      </c>
      <c r="P19" s="56">
        <v>2</v>
      </c>
      <c r="Q19" s="57">
        <v>44</v>
      </c>
      <c r="R19" s="57">
        <v>34</v>
      </c>
      <c r="S19" s="385">
        <v>78</v>
      </c>
    </row>
    <row r="20" spans="1:19" ht="24" customHeight="1">
      <c r="A20" s="384">
        <v>99959670</v>
      </c>
      <c r="B20" s="56" t="s">
        <v>140</v>
      </c>
      <c r="C20" s="56" t="s">
        <v>494</v>
      </c>
      <c r="D20" s="56">
        <v>1</v>
      </c>
      <c r="E20" s="56">
        <v>2</v>
      </c>
      <c r="F20" s="56"/>
      <c r="G20" s="56">
        <v>3</v>
      </c>
      <c r="H20" s="56">
        <v>3</v>
      </c>
      <c r="I20" s="56">
        <v>1</v>
      </c>
      <c r="J20" s="56">
        <v>8</v>
      </c>
      <c r="K20" s="56">
        <v>9</v>
      </c>
      <c r="L20" s="56">
        <v>10</v>
      </c>
      <c r="M20" s="56">
        <v>4</v>
      </c>
      <c r="N20" s="56">
        <v>4</v>
      </c>
      <c r="O20" s="56">
        <v>2</v>
      </c>
      <c r="P20" s="56"/>
      <c r="Q20" s="57">
        <v>16</v>
      </c>
      <c r="R20" s="57">
        <v>22</v>
      </c>
      <c r="S20" s="385">
        <v>38</v>
      </c>
    </row>
    <row r="21" spans="1:19" ht="20.25" customHeight="1">
      <c r="A21" s="384">
        <v>99960381</v>
      </c>
      <c r="B21" s="56" t="s">
        <v>140</v>
      </c>
      <c r="C21" s="56" t="s">
        <v>484</v>
      </c>
      <c r="D21" s="56">
        <v>1</v>
      </c>
      <c r="E21" s="56">
        <v>4</v>
      </c>
      <c r="F21" s="56">
        <v>2</v>
      </c>
      <c r="G21" s="56">
        <v>4</v>
      </c>
      <c r="H21" s="56">
        <v>3</v>
      </c>
      <c r="I21" s="56">
        <v>5</v>
      </c>
      <c r="J21" s="56">
        <v>1</v>
      </c>
      <c r="K21" s="56">
        <v>7</v>
      </c>
      <c r="L21" s="56">
        <v>3</v>
      </c>
      <c r="M21" s="56">
        <v>6</v>
      </c>
      <c r="N21" s="56">
        <v>5</v>
      </c>
      <c r="O21" s="56"/>
      <c r="P21" s="56"/>
      <c r="Q21" s="57">
        <v>18</v>
      </c>
      <c r="R21" s="57">
        <v>9</v>
      </c>
      <c r="S21" s="385">
        <v>27</v>
      </c>
    </row>
    <row r="22" spans="1:19" s="58" customFormat="1" ht="20.25" customHeight="1">
      <c r="A22" s="1165" t="s">
        <v>745</v>
      </c>
      <c r="B22" s="1166"/>
      <c r="C22" s="1167"/>
      <c r="D22" s="363">
        <f>SUM(D19:D21)</f>
        <v>3</v>
      </c>
      <c r="E22" s="363">
        <f t="shared" ref="E22:S22" si="1">SUM(E19:E21)</f>
        <v>10</v>
      </c>
      <c r="F22" s="363">
        <f t="shared" si="1"/>
        <v>3</v>
      </c>
      <c r="G22" s="363">
        <f t="shared" si="1"/>
        <v>13</v>
      </c>
      <c r="H22" s="363">
        <f t="shared" si="1"/>
        <v>12</v>
      </c>
      <c r="I22" s="363">
        <f t="shared" si="1"/>
        <v>8</v>
      </c>
      <c r="J22" s="363">
        <f t="shared" si="1"/>
        <v>12</v>
      </c>
      <c r="K22" s="363">
        <f t="shared" si="1"/>
        <v>29</v>
      </c>
      <c r="L22" s="363">
        <f t="shared" si="1"/>
        <v>24</v>
      </c>
      <c r="M22" s="363">
        <f t="shared" si="1"/>
        <v>37</v>
      </c>
      <c r="N22" s="363">
        <f t="shared" si="1"/>
        <v>27</v>
      </c>
      <c r="O22" s="363">
        <f t="shared" si="1"/>
        <v>4</v>
      </c>
      <c r="P22" s="363">
        <f t="shared" si="1"/>
        <v>2</v>
      </c>
      <c r="Q22" s="363">
        <f t="shared" si="1"/>
        <v>78</v>
      </c>
      <c r="R22" s="363">
        <f t="shared" si="1"/>
        <v>65</v>
      </c>
      <c r="S22" s="386">
        <f t="shared" si="1"/>
        <v>143</v>
      </c>
    </row>
    <row r="23" spans="1:19" s="58" customFormat="1" ht="20.25" customHeight="1">
      <c r="A23" s="1165" t="s">
        <v>753</v>
      </c>
      <c r="B23" s="1166"/>
      <c r="C23" s="1167"/>
      <c r="D23" s="363">
        <f>SUM(D22,D18)</f>
        <v>16</v>
      </c>
      <c r="E23" s="363">
        <f t="shared" ref="E23:S23" si="2">SUM(E22,E18)</f>
        <v>78</v>
      </c>
      <c r="F23" s="363">
        <f t="shared" si="2"/>
        <v>18</v>
      </c>
      <c r="G23" s="363">
        <f t="shared" si="2"/>
        <v>72</v>
      </c>
      <c r="H23" s="363">
        <f t="shared" si="2"/>
        <v>90</v>
      </c>
      <c r="I23" s="363">
        <f t="shared" si="2"/>
        <v>130</v>
      </c>
      <c r="J23" s="363">
        <f t="shared" si="2"/>
        <v>135</v>
      </c>
      <c r="K23" s="363">
        <f t="shared" si="2"/>
        <v>347</v>
      </c>
      <c r="L23" s="363">
        <f t="shared" si="2"/>
        <v>293</v>
      </c>
      <c r="M23" s="363">
        <f t="shared" si="2"/>
        <v>367</v>
      </c>
      <c r="N23" s="363">
        <f t="shared" si="2"/>
        <v>351</v>
      </c>
      <c r="O23" s="363">
        <f t="shared" si="2"/>
        <v>20</v>
      </c>
      <c r="P23" s="363">
        <f t="shared" si="2"/>
        <v>22</v>
      </c>
      <c r="Q23" s="363">
        <f t="shared" si="2"/>
        <v>864</v>
      </c>
      <c r="R23" s="363">
        <f t="shared" si="2"/>
        <v>801</v>
      </c>
      <c r="S23" s="386">
        <f t="shared" si="2"/>
        <v>1665</v>
      </c>
    </row>
    <row r="24" spans="1:19" ht="20.25" customHeight="1">
      <c r="A24" s="383">
        <v>973665</v>
      </c>
      <c r="B24" s="55" t="s">
        <v>15</v>
      </c>
      <c r="C24" s="55" t="s">
        <v>453</v>
      </c>
      <c r="D24" s="55">
        <v>1</v>
      </c>
      <c r="E24" s="55">
        <v>3</v>
      </c>
      <c r="F24" s="55"/>
      <c r="G24" s="55">
        <v>3</v>
      </c>
      <c r="H24" s="55">
        <v>3</v>
      </c>
      <c r="I24" s="55">
        <v>5</v>
      </c>
      <c r="J24" s="55">
        <v>5</v>
      </c>
      <c r="K24" s="55">
        <v>8</v>
      </c>
      <c r="L24" s="55">
        <v>7</v>
      </c>
      <c r="M24" s="55">
        <v>16</v>
      </c>
      <c r="N24" s="55">
        <v>4</v>
      </c>
      <c r="O24" s="55"/>
      <c r="P24" s="55"/>
      <c r="Q24" s="39">
        <v>29</v>
      </c>
      <c r="R24" s="39">
        <v>16</v>
      </c>
      <c r="S24" s="46">
        <v>45</v>
      </c>
    </row>
    <row r="25" spans="1:19" s="58" customFormat="1" ht="20.25" customHeight="1">
      <c r="A25" s="1165" t="s">
        <v>748</v>
      </c>
      <c r="B25" s="1166"/>
      <c r="C25" s="1167"/>
      <c r="D25" s="363">
        <f>SUM(D24)</f>
        <v>1</v>
      </c>
      <c r="E25" s="70">
        <v>3</v>
      </c>
      <c r="F25" s="70"/>
      <c r="G25" s="70">
        <v>3</v>
      </c>
      <c r="H25" s="70">
        <v>3</v>
      </c>
      <c r="I25" s="70">
        <v>5</v>
      </c>
      <c r="J25" s="70">
        <v>5</v>
      </c>
      <c r="K25" s="70">
        <v>8</v>
      </c>
      <c r="L25" s="70">
        <v>7</v>
      </c>
      <c r="M25" s="70">
        <v>16</v>
      </c>
      <c r="N25" s="70">
        <v>4</v>
      </c>
      <c r="O25" s="70"/>
      <c r="P25" s="70"/>
      <c r="Q25" s="70">
        <v>29</v>
      </c>
      <c r="R25" s="70">
        <v>16</v>
      </c>
      <c r="S25" s="387">
        <v>45</v>
      </c>
    </row>
    <row r="26" spans="1:19" ht="20.25" customHeight="1">
      <c r="A26" s="383">
        <v>964846</v>
      </c>
      <c r="B26" s="55" t="s">
        <v>28</v>
      </c>
      <c r="C26" s="55" t="s">
        <v>454</v>
      </c>
      <c r="D26" s="55">
        <v>1</v>
      </c>
      <c r="E26" s="55">
        <v>4</v>
      </c>
      <c r="F26" s="55">
        <v>2</v>
      </c>
      <c r="G26" s="55">
        <v>5</v>
      </c>
      <c r="H26" s="55">
        <v>5</v>
      </c>
      <c r="I26" s="55">
        <v>6</v>
      </c>
      <c r="J26" s="55">
        <v>7</v>
      </c>
      <c r="K26" s="55">
        <v>14</v>
      </c>
      <c r="L26" s="55">
        <v>18</v>
      </c>
      <c r="M26" s="55">
        <v>26</v>
      </c>
      <c r="N26" s="55">
        <v>33</v>
      </c>
      <c r="O26" s="55">
        <v>1</v>
      </c>
      <c r="P26" s="55">
        <v>3</v>
      </c>
      <c r="Q26" s="39">
        <v>47</v>
      </c>
      <c r="R26" s="39">
        <v>61</v>
      </c>
      <c r="S26" s="46">
        <v>108</v>
      </c>
    </row>
    <row r="27" spans="1:19" s="58" customFormat="1" ht="20.25" customHeight="1">
      <c r="A27" s="1165" t="s">
        <v>623</v>
      </c>
      <c r="B27" s="1166"/>
      <c r="C27" s="1167"/>
      <c r="D27" s="363">
        <f>SUM(D26)</f>
        <v>1</v>
      </c>
      <c r="E27" s="70">
        <v>4</v>
      </c>
      <c r="F27" s="70">
        <v>2</v>
      </c>
      <c r="G27" s="70">
        <v>5</v>
      </c>
      <c r="H27" s="70">
        <v>5</v>
      </c>
      <c r="I27" s="70">
        <v>6</v>
      </c>
      <c r="J27" s="70">
        <v>7</v>
      </c>
      <c r="K27" s="70">
        <v>14</v>
      </c>
      <c r="L27" s="70">
        <v>18</v>
      </c>
      <c r="M27" s="70">
        <v>26</v>
      </c>
      <c r="N27" s="70">
        <v>33</v>
      </c>
      <c r="O27" s="70">
        <v>1</v>
      </c>
      <c r="P27" s="70">
        <v>3</v>
      </c>
      <c r="Q27" s="70">
        <v>47</v>
      </c>
      <c r="R27" s="70">
        <v>61</v>
      </c>
      <c r="S27" s="387">
        <v>108</v>
      </c>
    </row>
    <row r="28" spans="1:19" ht="20.25" customHeight="1">
      <c r="A28" s="383">
        <v>750563</v>
      </c>
      <c r="B28" s="55" t="s">
        <v>84</v>
      </c>
      <c r="C28" s="55" t="s">
        <v>455</v>
      </c>
      <c r="D28" s="55">
        <v>1</v>
      </c>
      <c r="E28" s="55">
        <v>3</v>
      </c>
      <c r="F28" s="55"/>
      <c r="G28" s="55">
        <v>3</v>
      </c>
      <c r="H28" s="55">
        <v>2</v>
      </c>
      <c r="I28" s="55">
        <v>2</v>
      </c>
      <c r="J28" s="55">
        <v>2</v>
      </c>
      <c r="K28" s="55">
        <v>10</v>
      </c>
      <c r="L28" s="55">
        <v>12</v>
      </c>
      <c r="M28" s="55">
        <v>7</v>
      </c>
      <c r="N28" s="55">
        <v>7</v>
      </c>
      <c r="O28" s="55">
        <v>1</v>
      </c>
      <c r="P28" s="55">
        <v>1</v>
      </c>
      <c r="Q28" s="39">
        <v>20</v>
      </c>
      <c r="R28" s="39">
        <v>22</v>
      </c>
      <c r="S28" s="46">
        <v>42</v>
      </c>
    </row>
    <row r="29" spans="1:19" s="58" customFormat="1" ht="20.25" customHeight="1">
      <c r="A29" s="1165" t="s">
        <v>624</v>
      </c>
      <c r="B29" s="1166"/>
      <c r="C29" s="1167"/>
      <c r="D29" s="363">
        <f>SUM(D28)</f>
        <v>1</v>
      </c>
      <c r="E29" s="70">
        <f>SUM(E28)</f>
        <v>3</v>
      </c>
      <c r="F29" s="70"/>
      <c r="G29" s="70">
        <v>3</v>
      </c>
      <c r="H29" s="70">
        <v>2</v>
      </c>
      <c r="I29" s="70">
        <v>2</v>
      </c>
      <c r="J29" s="70">
        <v>2</v>
      </c>
      <c r="K29" s="70">
        <v>10</v>
      </c>
      <c r="L29" s="70">
        <v>12</v>
      </c>
      <c r="M29" s="70">
        <v>7</v>
      </c>
      <c r="N29" s="70">
        <v>7</v>
      </c>
      <c r="O29" s="70">
        <v>1</v>
      </c>
      <c r="P29" s="70">
        <v>1</v>
      </c>
      <c r="Q29" s="70">
        <v>20</v>
      </c>
      <c r="R29" s="70">
        <v>22</v>
      </c>
      <c r="S29" s="387">
        <v>42</v>
      </c>
    </row>
    <row r="30" spans="1:19" ht="20.25" customHeight="1">
      <c r="A30" s="383">
        <v>750564</v>
      </c>
      <c r="B30" s="55" t="s">
        <v>117</v>
      </c>
      <c r="C30" s="55" t="s">
        <v>456</v>
      </c>
      <c r="D30" s="55">
        <v>1</v>
      </c>
      <c r="E30" s="55">
        <v>2</v>
      </c>
      <c r="F30" s="55"/>
      <c r="G30" s="55">
        <v>2</v>
      </c>
      <c r="H30" s="55">
        <v>2</v>
      </c>
      <c r="I30" s="55"/>
      <c r="J30" s="55"/>
      <c r="K30" s="55">
        <v>8</v>
      </c>
      <c r="L30" s="55">
        <v>9</v>
      </c>
      <c r="M30" s="55">
        <v>9</v>
      </c>
      <c r="N30" s="55">
        <v>6</v>
      </c>
      <c r="O30" s="55"/>
      <c r="P30" s="55"/>
      <c r="Q30" s="39">
        <v>17</v>
      </c>
      <c r="R30" s="39">
        <v>15</v>
      </c>
      <c r="S30" s="46">
        <v>32</v>
      </c>
    </row>
    <row r="31" spans="1:19" s="58" customFormat="1" ht="20.25" customHeight="1">
      <c r="A31" s="1165" t="s">
        <v>625</v>
      </c>
      <c r="B31" s="1166"/>
      <c r="C31" s="1167"/>
      <c r="D31" s="363">
        <f>SUM(D30)</f>
        <v>1</v>
      </c>
      <c r="E31" s="70">
        <v>2</v>
      </c>
      <c r="F31" s="70"/>
      <c r="G31" s="70">
        <v>2</v>
      </c>
      <c r="H31" s="70">
        <v>2</v>
      </c>
      <c r="I31" s="70"/>
      <c r="J31" s="70"/>
      <c r="K31" s="70">
        <v>8</v>
      </c>
      <c r="L31" s="70">
        <v>9</v>
      </c>
      <c r="M31" s="70">
        <v>9</v>
      </c>
      <c r="N31" s="70">
        <v>6</v>
      </c>
      <c r="O31" s="70"/>
      <c r="P31" s="70"/>
      <c r="Q31" s="70">
        <v>17</v>
      </c>
      <c r="R31" s="70">
        <v>15</v>
      </c>
      <c r="S31" s="387">
        <v>32</v>
      </c>
    </row>
    <row r="32" spans="1:19" ht="20.25" customHeight="1">
      <c r="A32" s="383">
        <v>963674</v>
      </c>
      <c r="B32" s="55" t="s">
        <v>390</v>
      </c>
      <c r="C32" s="55" t="s">
        <v>470</v>
      </c>
      <c r="D32" s="55">
        <v>1</v>
      </c>
      <c r="E32" s="55">
        <v>4</v>
      </c>
      <c r="F32" s="55"/>
      <c r="G32" s="55">
        <v>5</v>
      </c>
      <c r="H32" s="55">
        <v>7</v>
      </c>
      <c r="I32" s="55">
        <v>14</v>
      </c>
      <c r="J32" s="55">
        <v>9</v>
      </c>
      <c r="K32" s="55">
        <v>20</v>
      </c>
      <c r="L32" s="55">
        <v>19</v>
      </c>
      <c r="M32" s="55">
        <v>23</v>
      </c>
      <c r="N32" s="55">
        <v>22</v>
      </c>
      <c r="O32" s="55">
        <v>1</v>
      </c>
      <c r="P32" s="55">
        <v>2</v>
      </c>
      <c r="Q32" s="39">
        <v>58</v>
      </c>
      <c r="R32" s="39">
        <v>52</v>
      </c>
      <c r="S32" s="46">
        <v>110</v>
      </c>
    </row>
    <row r="33" spans="1:19" s="58" customFormat="1" ht="20.25" customHeight="1">
      <c r="A33" s="1165" t="s">
        <v>588</v>
      </c>
      <c r="B33" s="1166"/>
      <c r="C33" s="1167"/>
      <c r="D33" s="363">
        <f>SUM(D32)</f>
        <v>1</v>
      </c>
      <c r="E33" s="70">
        <v>4</v>
      </c>
      <c r="F33" s="70"/>
      <c r="G33" s="70">
        <v>5</v>
      </c>
      <c r="H33" s="70">
        <v>7</v>
      </c>
      <c r="I33" s="70">
        <v>14</v>
      </c>
      <c r="J33" s="70">
        <v>9</v>
      </c>
      <c r="K33" s="70">
        <v>20</v>
      </c>
      <c r="L33" s="70">
        <v>19</v>
      </c>
      <c r="M33" s="70">
        <v>23</v>
      </c>
      <c r="N33" s="70">
        <v>22</v>
      </c>
      <c r="O33" s="70">
        <v>1</v>
      </c>
      <c r="P33" s="70">
        <v>2</v>
      </c>
      <c r="Q33" s="70">
        <v>58</v>
      </c>
      <c r="R33" s="70">
        <v>52</v>
      </c>
      <c r="S33" s="387">
        <v>110</v>
      </c>
    </row>
    <row r="34" spans="1:19" ht="20.25" customHeight="1">
      <c r="A34" s="383">
        <v>966119</v>
      </c>
      <c r="B34" s="55" t="s">
        <v>442</v>
      </c>
      <c r="C34" s="55" t="s">
        <v>471</v>
      </c>
      <c r="D34" s="55">
        <v>1</v>
      </c>
      <c r="E34" s="55">
        <v>2</v>
      </c>
      <c r="F34" s="55"/>
      <c r="G34" s="55">
        <v>2</v>
      </c>
      <c r="H34" s="55">
        <v>2</v>
      </c>
      <c r="I34" s="55">
        <v>1</v>
      </c>
      <c r="J34" s="55">
        <v>1</v>
      </c>
      <c r="K34" s="55">
        <v>4</v>
      </c>
      <c r="L34" s="55">
        <v>10</v>
      </c>
      <c r="M34" s="55">
        <v>7</v>
      </c>
      <c r="N34" s="55">
        <v>10</v>
      </c>
      <c r="O34" s="55"/>
      <c r="P34" s="55"/>
      <c r="Q34" s="39">
        <v>12</v>
      </c>
      <c r="R34" s="39">
        <v>21</v>
      </c>
      <c r="S34" s="46">
        <v>33</v>
      </c>
    </row>
    <row r="35" spans="1:19" s="58" customFormat="1" ht="20.25" customHeight="1">
      <c r="A35" s="1165" t="s">
        <v>746</v>
      </c>
      <c r="B35" s="1166"/>
      <c r="C35" s="1167"/>
      <c r="D35" s="363">
        <f>SUM(D34)</f>
        <v>1</v>
      </c>
      <c r="E35" s="70">
        <v>2</v>
      </c>
      <c r="F35" s="70"/>
      <c r="G35" s="70">
        <v>2</v>
      </c>
      <c r="H35" s="70">
        <v>2</v>
      </c>
      <c r="I35" s="70">
        <v>1</v>
      </c>
      <c r="J35" s="70">
        <v>1</v>
      </c>
      <c r="K35" s="70">
        <v>4</v>
      </c>
      <c r="L35" s="70">
        <v>10</v>
      </c>
      <c r="M35" s="70">
        <v>7</v>
      </c>
      <c r="N35" s="70">
        <v>10</v>
      </c>
      <c r="O35" s="70"/>
      <c r="P35" s="70"/>
      <c r="Q35" s="70">
        <v>12</v>
      </c>
      <c r="R35" s="70">
        <v>21</v>
      </c>
      <c r="S35" s="387">
        <v>33</v>
      </c>
    </row>
    <row r="36" spans="1:19" s="58" customFormat="1" ht="20.25" customHeight="1">
      <c r="A36" s="1165" t="s">
        <v>747</v>
      </c>
      <c r="B36" s="1166"/>
      <c r="C36" s="1167"/>
      <c r="D36" s="363">
        <f>SUM(D23,D25,D27,D29,D31,D33,D35)</f>
        <v>22</v>
      </c>
      <c r="E36" s="363">
        <f>SUM(E23,E25,E27,E29,E31,E33,E35)</f>
        <v>96</v>
      </c>
      <c r="F36" s="363">
        <f t="shared" ref="F36:S36" si="3">SUM(F23,F25,F27,F29,F31,F33,F35)</f>
        <v>20</v>
      </c>
      <c r="G36" s="363">
        <f t="shared" si="3"/>
        <v>92</v>
      </c>
      <c r="H36" s="363">
        <f t="shared" si="3"/>
        <v>111</v>
      </c>
      <c r="I36" s="363">
        <f t="shared" si="3"/>
        <v>158</v>
      </c>
      <c r="J36" s="363">
        <f t="shared" si="3"/>
        <v>159</v>
      </c>
      <c r="K36" s="363">
        <f t="shared" si="3"/>
        <v>411</v>
      </c>
      <c r="L36" s="363">
        <f t="shared" si="3"/>
        <v>368</v>
      </c>
      <c r="M36" s="363">
        <f t="shared" si="3"/>
        <v>455</v>
      </c>
      <c r="N36" s="363">
        <f t="shared" si="3"/>
        <v>433</v>
      </c>
      <c r="O36" s="363">
        <f t="shared" si="3"/>
        <v>23</v>
      </c>
      <c r="P36" s="363">
        <f t="shared" si="3"/>
        <v>28</v>
      </c>
      <c r="Q36" s="363">
        <f t="shared" si="3"/>
        <v>1047</v>
      </c>
      <c r="R36" s="363">
        <f t="shared" si="3"/>
        <v>988</v>
      </c>
      <c r="S36" s="386">
        <f t="shared" si="3"/>
        <v>2035</v>
      </c>
    </row>
    <row r="37" spans="1:19" ht="20.25" customHeight="1">
      <c r="A37" s="388">
        <v>964348</v>
      </c>
      <c r="B37" s="61" t="s">
        <v>140</v>
      </c>
      <c r="C37" s="61" t="s">
        <v>340</v>
      </c>
      <c r="D37" s="61">
        <v>1</v>
      </c>
      <c r="E37" s="61">
        <v>1</v>
      </c>
      <c r="F37" s="61"/>
      <c r="G37" s="61">
        <v>1</v>
      </c>
      <c r="H37" s="61">
        <v>1</v>
      </c>
      <c r="I37" s="61"/>
      <c r="J37" s="61"/>
      <c r="K37" s="61"/>
      <c r="L37" s="61"/>
      <c r="M37" s="61">
        <v>3</v>
      </c>
      <c r="N37" s="61">
        <v>9</v>
      </c>
      <c r="O37" s="61"/>
      <c r="P37" s="61">
        <v>1</v>
      </c>
      <c r="Q37" s="62">
        <v>3</v>
      </c>
      <c r="R37" s="62">
        <v>10</v>
      </c>
      <c r="S37" s="389">
        <v>13</v>
      </c>
    </row>
    <row r="38" spans="1:19" s="2" customFormat="1" ht="23.25" customHeight="1">
      <c r="A38" s="388">
        <v>822935</v>
      </c>
      <c r="B38" s="61" t="s">
        <v>140</v>
      </c>
      <c r="C38" s="61" t="s">
        <v>358</v>
      </c>
      <c r="D38" s="61">
        <v>1</v>
      </c>
      <c r="E38" s="61">
        <v>1</v>
      </c>
      <c r="F38" s="61"/>
      <c r="G38" s="61">
        <v>1</v>
      </c>
      <c r="H38" s="61">
        <v>1</v>
      </c>
      <c r="I38" s="61"/>
      <c r="J38" s="61"/>
      <c r="K38" s="61">
        <v>2</v>
      </c>
      <c r="L38" s="61">
        <v>1</v>
      </c>
      <c r="M38" s="61">
        <v>5</v>
      </c>
      <c r="N38" s="61">
        <v>3</v>
      </c>
      <c r="O38" s="61"/>
      <c r="P38" s="61"/>
      <c r="Q38" s="62">
        <v>7</v>
      </c>
      <c r="R38" s="62">
        <v>4</v>
      </c>
      <c r="S38" s="389">
        <v>11</v>
      </c>
    </row>
    <row r="39" spans="1:19" s="2" customFormat="1" ht="20.25" customHeight="1">
      <c r="A39" s="390">
        <v>705465</v>
      </c>
      <c r="B39" s="59" t="s">
        <v>140</v>
      </c>
      <c r="C39" s="59" t="s">
        <v>141</v>
      </c>
      <c r="D39" s="59">
        <v>1</v>
      </c>
      <c r="E39" s="59">
        <v>2</v>
      </c>
      <c r="F39" s="59"/>
      <c r="G39" s="59">
        <v>2</v>
      </c>
      <c r="H39" s="59">
        <v>2</v>
      </c>
      <c r="I39" s="59"/>
      <c r="J39" s="59">
        <v>1</v>
      </c>
      <c r="K39" s="59">
        <v>1</v>
      </c>
      <c r="L39" s="59">
        <v>3</v>
      </c>
      <c r="M39" s="59">
        <v>10</v>
      </c>
      <c r="N39" s="59">
        <v>12</v>
      </c>
      <c r="O39" s="59">
        <v>2</v>
      </c>
      <c r="P39" s="59"/>
      <c r="Q39" s="60">
        <v>13</v>
      </c>
      <c r="R39" s="60">
        <v>16</v>
      </c>
      <c r="S39" s="391">
        <v>29</v>
      </c>
    </row>
    <row r="40" spans="1:19" s="2" customFormat="1" ht="20.25" customHeight="1">
      <c r="A40" s="390">
        <v>707825</v>
      </c>
      <c r="B40" s="59" t="s">
        <v>140</v>
      </c>
      <c r="C40" s="59" t="s">
        <v>144</v>
      </c>
      <c r="D40" s="59">
        <v>1</v>
      </c>
      <c r="E40" s="59">
        <v>2</v>
      </c>
      <c r="F40" s="59"/>
      <c r="G40" s="59">
        <v>2</v>
      </c>
      <c r="H40" s="59">
        <v>2</v>
      </c>
      <c r="I40" s="59"/>
      <c r="J40" s="59"/>
      <c r="K40" s="59">
        <v>2</v>
      </c>
      <c r="L40" s="59">
        <v>4</v>
      </c>
      <c r="M40" s="59">
        <v>12</v>
      </c>
      <c r="N40" s="59">
        <v>4</v>
      </c>
      <c r="O40" s="59"/>
      <c r="P40" s="59">
        <v>2</v>
      </c>
      <c r="Q40" s="60">
        <v>14</v>
      </c>
      <c r="R40" s="60">
        <v>10</v>
      </c>
      <c r="S40" s="391">
        <v>24</v>
      </c>
    </row>
    <row r="41" spans="1:19" s="2" customFormat="1" ht="20.25" customHeight="1">
      <c r="A41" s="390">
        <v>709416</v>
      </c>
      <c r="B41" s="59" t="s">
        <v>140</v>
      </c>
      <c r="C41" s="59" t="s">
        <v>146</v>
      </c>
      <c r="D41" s="59">
        <v>1</v>
      </c>
      <c r="E41" s="59">
        <v>3</v>
      </c>
      <c r="F41" s="59"/>
      <c r="G41" s="59">
        <v>3</v>
      </c>
      <c r="H41" s="59">
        <v>3</v>
      </c>
      <c r="I41" s="59"/>
      <c r="J41" s="59"/>
      <c r="K41" s="59"/>
      <c r="L41" s="59">
        <v>4</v>
      </c>
      <c r="M41" s="59">
        <v>21</v>
      </c>
      <c r="N41" s="59">
        <v>13</v>
      </c>
      <c r="O41" s="59">
        <v>4</v>
      </c>
      <c r="P41" s="59"/>
      <c r="Q41" s="60">
        <v>25</v>
      </c>
      <c r="R41" s="60">
        <v>17</v>
      </c>
      <c r="S41" s="391">
        <v>42</v>
      </c>
    </row>
    <row r="42" spans="1:19" s="2" customFormat="1" ht="20.25" customHeight="1">
      <c r="A42" s="390">
        <v>746742</v>
      </c>
      <c r="B42" s="59" t="s">
        <v>140</v>
      </c>
      <c r="C42" s="59" t="s">
        <v>165</v>
      </c>
      <c r="D42" s="59">
        <v>1</v>
      </c>
      <c r="E42" s="59">
        <v>1</v>
      </c>
      <c r="F42" s="59"/>
      <c r="G42" s="59">
        <v>1</v>
      </c>
      <c r="H42" s="59">
        <v>1</v>
      </c>
      <c r="I42" s="59"/>
      <c r="J42" s="59"/>
      <c r="K42" s="59">
        <v>1</v>
      </c>
      <c r="L42" s="59">
        <v>2</v>
      </c>
      <c r="M42" s="59">
        <v>2</v>
      </c>
      <c r="N42" s="59">
        <v>2</v>
      </c>
      <c r="O42" s="59"/>
      <c r="P42" s="59"/>
      <c r="Q42" s="60">
        <v>3</v>
      </c>
      <c r="R42" s="60">
        <v>4</v>
      </c>
      <c r="S42" s="391">
        <v>7</v>
      </c>
    </row>
    <row r="43" spans="1:19" ht="20.25" customHeight="1">
      <c r="A43" s="390">
        <v>705462</v>
      </c>
      <c r="B43" s="59" t="s">
        <v>140</v>
      </c>
      <c r="C43" s="59" t="s">
        <v>178</v>
      </c>
      <c r="D43" s="59">
        <v>1</v>
      </c>
      <c r="E43" s="59">
        <v>1</v>
      </c>
      <c r="F43" s="59"/>
      <c r="G43" s="59">
        <v>1</v>
      </c>
      <c r="H43" s="59">
        <v>1</v>
      </c>
      <c r="I43" s="59"/>
      <c r="J43" s="59"/>
      <c r="K43" s="59">
        <v>4</v>
      </c>
      <c r="L43" s="59">
        <v>4</v>
      </c>
      <c r="M43" s="59">
        <v>10</v>
      </c>
      <c r="N43" s="59">
        <v>4</v>
      </c>
      <c r="O43" s="59"/>
      <c r="P43" s="59"/>
      <c r="Q43" s="60">
        <v>14</v>
      </c>
      <c r="R43" s="60">
        <v>8</v>
      </c>
      <c r="S43" s="391">
        <v>22</v>
      </c>
    </row>
    <row r="44" spans="1:19" ht="20.25" customHeight="1">
      <c r="A44" s="390">
        <v>703522</v>
      </c>
      <c r="B44" s="59" t="s">
        <v>140</v>
      </c>
      <c r="C44" s="59" t="s">
        <v>87</v>
      </c>
      <c r="D44" s="59">
        <v>1</v>
      </c>
      <c r="E44" s="59">
        <v>2</v>
      </c>
      <c r="F44" s="59"/>
      <c r="G44" s="59">
        <v>2</v>
      </c>
      <c r="H44" s="59">
        <v>2</v>
      </c>
      <c r="I44" s="59"/>
      <c r="J44" s="59"/>
      <c r="K44" s="59">
        <v>4</v>
      </c>
      <c r="L44" s="59">
        <v>4</v>
      </c>
      <c r="M44" s="59">
        <v>21</v>
      </c>
      <c r="N44" s="59">
        <v>20</v>
      </c>
      <c r="O44" s="59">
        <v>1</v>
      </c>
      <c r="P44" s="59"/>
      <c r="Q44" s="60">
        <v>26</v>
      </c>
      <c r="R44" s="60">
        <v>24</v>
      </c>
      <c r="S44" s="391">
        <v>50</v>
      </c>
    </row>
    <row r="45" spans="1:19" ht="20.25" customHeight="1">
      <c r="A45" s="390">
        <v>758866</v>
      </c>
      <c r="B45" s="59" t="s">
        <v>140</v>
      </c>
      <c r="C45" s="59" t="s">
        <v>183</v>
      </c>
      <c r="D45" s="59">
        <v>1</v>
      </c>
      <c r="E45" s="59">
        <v>3</v>
      </c>
      <c r="F45" s="59"/>
      <c r="G45" s="59">
        <v>3</v>
      </c>
      <c r="H45" s="59">
        <v>3</v>
      </c>
      <c r="I45" s="59"/>
      <c r="J45" s="59"/>
      <c r="K45" s="59">
        <v>1</v>
      </c>
      <c r="L45" s="59">
        <v>2</v>
      </c>
      <c r="M45" s="59">
        <v>25</v>
      </c>
      <c r="N45" s="59">
        <v>16</v>
      </c>
      <c r="O45" s="59">
        <v>2</v>
      </c>
      <c r="P45" s="59">
        <v>1</v>
      </c>
      <c r="Q45" s="60">
        <v>28</v>
      </c>
      <c r="R45" s="60">
        <v>19</v>
      </c>
      <c r="S45" s="391">
        <v>47</v>
      </c>
    </row>
    <row r="46" spans="1:19" ht="20.25" customHeight="1">
      <c r="A46" s="390">
        <v>703484</v>
      </c>
      <c r="B46" s="59" t="s">
        <v>140</v>
      </c>
      <c r="C46" s="59" t="s">
        <v>36</v>
      </c>
      <c r="D46" s="59">
        <v>1</v>
      </c>
      <c r="E46" s="59">
        <v>6</v>
      </c>
      <c r="F46" s="59"/>
      <c r="G46" s="59">
        <v>3</v>
      </c>
      <c r="H46" s="59">
        <v>6</v>
      </c>
      <c r="I46" s="59"/>
      <c r="J46" s="59"/>
      <c r="K46" s="59">
        <v>3</v>
      </c>
      <c r="L46" s="59">
        <v>3</v>
      </c>
      <c r="M46" s="59">
        <v>42</v>
      </c>
      <c r="N46" s="59">
        <v>55</v>
      </c>
      <c r="O46" s="59">
        <v>2</v>
      </c>
      <c r="P46" s="59">
        <v>3</v>
      </c>
      <c r="Q46" s="60">
        <v>47</v>
      </c>
      <c r="R46" s="60">
        <v>61</v>
      </c>
      <c r="S46" s="391">
        <v>108</v>
      </c>
    </row>
    <row r="47" spans="1:19" ht="20.25" customHeight="1">
      <c r="A47" s="390">
        <v>703461</v>
      </c>
      <c r="B47" s="59" t="s">
        <v>140</v>
      </c>
      <c r="C47" s="59" t="s">
        <v>205</v>
      </c>
      <c r="D47" s="59">
        <v>1</v>
      </c>
      <c r="E47" s="59">
        <v>5</v>
      </c>
      <c r="F47" s="59"/>
      <c r="G47" s="59">
        <v>3</v>
      </c>
      <c r="H47" s="59">
        <v>6</v>
      </c>
      <c r="I47" s="59"/>
      <c r="J47" s="59"/>
      <c r="K47" s="59">
        <v>6</v>
      </c>
      <c r="L47" s="59">
        <v>5</v>
      </c>
      <c r="M47" s="59">
        <v>44</v>
      </c>
      <c r="N47" s="59">
        <v>48</v>
      </c>
      <c r="O47" s="59">
        <v>3</v>
      </c>
      <c r="P47" s="59">
        <v>1</v>
      </c>
      <c r="Q47" s="60">
        <v>53</v>
      </c>
      <c r="R47" s="60">
        <v>54</v>
      </c>
      <c r="S47" s="391">
        <v>107</v>
      </c>
    </row>
    <row r="48" spans="1:19" ht="20.25" customHeight="1">
      <c r="A48" s="390">
        <v>703395</v>
      </c>
      <c r="B48" s="59" t="s">
        <v>140</v>
      </c>
      <c r="C48" s="59" t="s">
        <v>208</v>
      </c>
      <c r="D48" s="59">
        <v>1</v>
      </c>
      <c r="E48" s="59">
        <v>2</v>
      </c>
      <c r="F48" s="59"/>
      <c r="G48" s="59">
        <v>2</v>
      </c>
      <c r="H48" s="59">
        <v>2</v>
      </c>
      <c r="I48" s="59"/>
      <c r="J48" s="59"/>
      <c r="K48" s="59">
        <v>1</v>
      </c>
      <c r="L48" s="59">
        <v>8</v>
      </c>
      <c r="M48" s="59">
        <v>17</v>
      </c>
      <c r="N48" s="59">
        <v>14</v>
      </c>
      <c r="O48" s="59"/>
      <c r="P48" s="59"/>
      <c r="Q48" s="60">
        <v>18</v>
      </c>
      <c r="R48" s="60">
        <v>22</v>
      </c>
      <c r="S48" s="391">
        <v>40</v>
      </c>
    </row>
    <row r="49" spans="1:19" ht="20.25" customHeight="1">
      <c r="A49" s="390">
        <v>703437</v>
      </c>
      <c r="B49" s="59" t="s">
        <v>140</v>
      </c>
      <c r="C49" s="59" t="s">
        <v>210</v>
      </c>
      <c r="D49" s="59">
        <v>1</v>
      </c>
      <c r="E49" s="59">
        <v>1</v>
      </c>
      <c r="F49" s="59"/>
      <c r="G49" s="59">
        <v>1</v>
      </c>
      <c r="H49" s="59">
        <v>1</v>
      </c>
      <c r="I49" s="59"/>
      <c r="J49" s="59"/>
      <c r="K49" s="59">
        <v>1</v>
      </c>
      <c r="L49" s="59"/>
      <c r="M49" s="59">
        <v>8</v>
      </c>
      <c r="N49" s="59">
        <v>6</v>
      </c>
      <c r="O49" s="59">
        <v>1</v>
      </c>
      <c r="P49" s="59">
        <v>2</v>
      </c>
      <c r="Q49" s="60">
        <v>10</v>
      </c>
      <c r="R49" s="60">
        <v>8</v>
      </c>
      <c r="S49" s="391">
        <v>18</v>
      </c>
    </row>
    <row r="50" spans="1:19" ht="20.25" customHeight="1">
      <c r="A50" s="390">
        <v>707493</v>
      </c>
      <c r="B50" s="59" t="s">
        <v>140</v>
      </c>
      <c r="C50" s="59" t="s">
        <v>211</v>
      </c>
      <c r="D50" s="59">
        <v>1</v>
      </c>
      <c r="E50" s="59">
        <v>2</v>
      </c>
      <c r="F50" s="59"/>
      <c r="G50" s="72">
        <v>2</v>
      </c>
      <c r="H50" s="59">
        <v>3</v>
      </c>
      <c r="I50" s="59"/>
      <c r="J50" s="59"/>
      <c r="K50" s="59">
        <v>8</v>
      </c>
      <c r="L50" s="59">
        <v>5</v>
      </c>
      <c r="M50" s="59">
        <v>26</v>
      </c>
      <c r="N50" s="59">
        <v>20</v>
      </c>
      <c r="O50" s="59">
        <v>7</v>
      </c>
      <c r="P50" s="59">
        <v>2</v>
      </c>
      <c r="Q50" s="60">
        <v>41</v>
      </c>
      <c r="R50" s="60">
        <v>27</v>
      </c>
      <c r="S50" s="391">
        <v>68</v>
      </c>
    </row>
    <row r="51" spans="1:19" ht="20.25" customHeight="1">
      <c r="A51" s="390">
        <v>705460</v>
      </c>
      <c r="B51" s="59" t="s">
        <v>140</v>
      </c>
      <c r="C51" s="59" t="s">
        <v>221</v>
      </c>
      <c r="D51" s="59">
        <v>1</v>
      </c>
      <c r="E51" s="59">
        <v>1</v>
      </c>
      <c r="F51" s="59"/>
      <c r="G51" s="59">
        <v>1</v>
      </c>
      <c r="H51" s="59">
        <v>1</v>
      </c>
      <c r="I51" s="59"/>
      <c r="J51" s="59"/>
      <c r="K51" s="59">
        <v>2</v>
      </c>
      <c r="L51" s="59">
        <v>1</v>
      </c>
      <c r="M51" s="59">
        <v>10</v>
      </c>
      <c r="N51" s="59">
        <v>5</v>
      </c>
      <c r="O51" s="59"/>
      <c r="P51" s="59">
        <v>1</v>
      </c>
      <c r="Q51" s="60">
        <v>12</v>
      </c>
      <c r="R51" s="60">
        <v>7</v>
      </c>
      <c r="S51" s="391">
        <v>19</v>
      </c>
    </row>
    <row r="52" spans="1:19" ht="20.25" customHeight="1">
      <c r="A52" s="390">
        <v>757811</v>
      </c>
      <c r="B52" s="59" t="s">
        <v>140</v>
      </c>
      <c r="C52" s="59" t="s">
        <v>227</v>
      </c>
      <c r="D52" s="59">
        <v>1</v>
      </c>
      <c r="E52" s="59">
        <v>2</v>
      </c>
      <c r="F52" s="59"/>
      <c r="G52" s="59">
        <v>1</v>
      </c>
      <c r="H52" s="59">
        <v>2</v>
      </c>
      <c r="I52" s="59"/>
      <c r="J52" s="59"/>
      <c r="K52" s="59">
        <v>2</v>
      </c>
      <c r="L52" s="59">
        <v>3</v>
      </c>
      <c r="M52" s="59">
        <v>19</v>
      </c>
      <c r="N52" s="59">
        <v>26</v>
      </c>
      <c r="O52" s="59"/>
      <c r="P52" s="59"/>
      <c r="Q52" s="60">
        <v>21</v>
      </c>
      <c r="R52" s="60">
        <v>29</v>
      </c>
      <c r="S52" s="391">
        <v>50</v>
      </c>
    </row>
    <row r="53" spans="1:19" ht="20.25" customHeight="1">
      <c r="A53" s="390">
        <v>757671</v>
      </c>
      <c r="B53" s="59" t="s">
        <v>140</v>
      </c>
      <c r="C53" s="59" t="s">
        <v>232</v>
      </c>
      <c r="D53" s="59">
        <v>1</v>
      </c>
      <c r="E53" s="59"/>
      <c r="F53" s="59"/>
      <c r="G53" s="59">
        <v>1</v>
      </c>
      <c r="H53" s="59">
        <v>1</v>
      </c>
      <c r="I53" s="59"/>
      <c r="J53" s="59"/>
      <c r="K53" s="59">
        <v>1</v>
      </c>
      <c r="L53" s="59">
        <v>3</v>
      </c>
      <c r="M53" s="59">
        <v>3</v>
      </c>
      <c r="N53" s="59">
        <v>9</v>
      </c>
      <c r="O53" s="59">
        <v>1</v>
      </c>
      <c r="P53" s="59"/>
      <c r="Q53" s="60">
        <v>5</v>
      </c>
      <c r="R53" s="60">
        <v>12</v>
      </c>
      <c r="S53" s="391">
        <v>17</v>
      </c>
    </row>
    <row r="54" spans="1:19" ht="20.25" customHeight="1">
      <c r="A54" s="390">
        <v>703503</v>
      </c>
      <c r="B54" s="59" t="s">
        <v>140</v>
      </c>
      <c r="C54" s="59" t="s">
        <v>250</v>
      </c>
      <c r="D54" s="59">
        <v>1</v>
      </c>
      <c r="E54" s="59">
        <v>4</v>
      </c>
      <c r="F54" s="59"/>
      <c r="G54" s="59">
        <v>2</v>
      </c>
      <c r="H54" s="59">
        <v>4</v>
      </c>
      <c r="I54" s="59"/>
      <c r="J54" s="59"/>
      <c r="K54" s="59">
        <v>4</v>
      </c>
      <c r="L54" s="59">
        <v>4</v>
      </c>
      <c r="M54" s="59">
        <v>40</v>
      </c>
      <c r="N54" s="59">
        <v>26</v>
      </c>
      <c r="O54" s="59">
        <v>1</v>
      </c>
      <c r="P54" s="59">
        <v>1</v>
      </c>
      <c r="Q54" s="60">
        <v>45</v>
      </c>
      <c r="R54" s="60">
        <v>31</v>
      </c>
      <c r="S54" s="391">
        <v>76</v>
      </c>
    </row>
    <row r="55" spans="1:19" ht="20.25" customHeight="1">
      <c r="A55" s="390">
        <v>705471</v>
      </c>
      <c r="B55" s="59" t="s">
        <v>140</v>
      </c>
      <c r="C55" s="59" t="s">
        <v>264</v>
      </c>
      <c r="D55" s="59">
        <v>1</v>
      </c>
      <c r="E55" s="59">
        <v>5</v>
      </c>
      <c r="F55" s="59"/>
      <c r="G55" s="59">
        <v>5</v>
      </c>
      <c r="H55" s="59">
        <v>4</v>
      </c>
      <c r="I55" s="59"/>
      <c r="J55" s="59">
        <v>1</v>
      </c>
      <c r="K55" s="59">
        <v>8</v>
      </c>
      <c r="L55" s="59">
        <v>4</v>
      </c>
      <c r="M55" s="59">
        <v>28</v>
      </c>
      <c r="N55" s="59">
        <v>33</v>
      </c>
      <c r="O55" s="59">
        <v>4</v>
      </c>
      <c r="P55" s="59">
        <v>4</v>
      </c>
      <c r="Q55" s="60">
        <v>40</v>
      </c>
      <c r="R55" s="60">
        <v>42</v>
      </c>
      <c r="S55" s="391">
        <v>82</v>
      </c>
    </row>
    <row r="56" spans="1:19" ht="20.25" customHeight="1">
      <c r="A56" s="390">
        <v>703477</v>
      </c>
      <c r="B56" s="59" t="s">
        <v>140</v>
      </c>
      <c r="C56" s="59" t="s">
        <v>272</v>
      </c>
      <c r="D56" s="59">
        <v>1</v>
      </c>
      <c r="E56" s="59">
        <v>1</v>
      </c>
      <c r="F56" s="59"/>
      <c r="G56" s="59">
        <v>1</v>
      </c>
      <c r="H56" s="59">
        <v>1</v>
      </c>
      <c r="I56" s="59"/>
      <c r="J56" s="59">
        <v>1</v>
      </c>
      <c r="K56" s="59">
        <v>2</v>
      </c>
      <c r="L56" s="59">
        <v>5</v>
      </c>
      <c r="M56" s="59">
        <v>6</v>
      </c>
      <c r="N56" s="59">
        <v>4</v>
      </c>
      <c r="O56" s="59"/>
      <c r="P56" s="59"/>
      <c r="Q56" s="60">
        <v>8</v>
      </c>
      <c r="R56" s="60">
        <v>10</v>
      </c>
      <c r="S56" s="391">
        <v>18</v>
      </c>
    </row>
    <row r="57" spans="1:19" ht="20.25" customHeight="1">
      <c r="A57" s="390">
        <v>703386</v>
      </c>
      <c r="B57" s="59" t="s">
        <v>140</v>
      </c>
      <c r="C57" s="59" t="s">
        <v>273</v>
      </c>
      <c r="D57" s="59">
        <v>1</v>
      </c>
      <c r="E57" s="59">
        <v>2</v>
      </c>
      <c r="F57" s="59"/>
      <c r="G57" s="59">
        <v>2</v>
      </c>
      <c r="H57" s="59">
        <v>2</v>
      </c>
      <c r="I57" s="59"/>
      <c r="J57" s="59"/>
      <c r="K57" s="59">
        <v>2</v>
      </c>
      <c r="L57" s="59">
        <v>4</v>
      </c>
      <c r="M57" s="59">
        <v>8</v>
      </c>
      <c r="N57" s="59">
        <v>19</v>
      </c>
      <c r="O57" s="59">
        <v>2</v>
      </c>
      <c r="P57" s="59">
        <v>1</v>
      </c>
      <c r="Q57" s="60">
        <v>12</v>
      </c>
      <c r="R57" s="60">
        <v>24</v>
      </c>
      <c r="S57" s="391">
        <v>36</v>
      </c>
    </row>
    <row r="58" spans="1:19" ht="20.25" customHeight="1">
      <c r="A58" s="390">
        <v>703499</v>
      </c>
      <c r="B58" s="59" t="s">
        <v>140</v>
      </c>
      <c r="C58" s="59" t="s">
        <v>274</v>
      </c>
      <c r="D58" s="59">
        <v>1</v>
      </c>
      <c r="E58" s="59">
        <v>3</v>
      </c>
      <c r="F58" s="59"/>
      <c r="G58" s="59">
        <v>2</v>
      </c>
      <c r="H58" s="59">
        <v>4</v>
      </c>
      <c r="I58" s="59"/>
      <c r="J58" s="59"/>
      <c r="K58" s="59">
        <v>6</v>
      </c>
      <c r="L58" s="59">
        <v>11</v>
      </c>
      <c r="M58" s="59">
        <v>42</v>
      </c>
      <c r="N58" s="59">
        <v>35</v>
      </c>
      <c r="O58" s="59">
        <v>5</v>
      </c>
      <c r="P58" s="59">
        <v>8</v>
      </c>
      <c r="Q58" s="60">
        <v>53</v>
      </c>
      <c r="R58" s="60">
        <v>54</v>
      </c>
      <c r="S58" s="391">
        <v>107</v>
      </c>
    </row>
    <row r="59" spans="1:19" ht="20.25" customHeight="1">
      <c r="A59" s="390">
        <v>707405</v>
      </c>
      <c r="B59" s="59" t="s">
        <v>140</v>
      </c>
      <c r="C59" s="59" t="s">
        <v>275</v>
      </c>
      <c r="D59" s="59">
        <v>1</v>
      </c>
      <c r="E59" s="59">
        <v>1</v>
      </c>
      <c r="F59" s="59"/>
      <c r="G59" s="59">
        <v>2</v>
      </c>
      <c r="H59" s="59">
        <v>1</v>
      </c>
      <c r="I59" s="59">
        <v>1</v>
      </c>
      <c r="J59" s="59"/>
      <c r="K59" s="59">
        <v>1</v>
      </c>
      <c r="L59" s="59">
        <v>4</v>
      </c>
      <c r="M59" s="59">
        <v>5</v>
      </c>
      <c r="N59" s="59">
        <v>3</v>
      </c>
      <c r="O59" s="59"/>
      <c r="P59" s="59"/>
      <c r="Q59" s="60">
        <v>7</v>
      </c>
      <c r="R59" s="60">
        <v>7</v>
      </c>
      <c r="S59" s="391">
        <v>14</v>
      </c>
    </row>
    <row r="60" spans="1:19" ht="20.25" customHeight="1">
      <c r="A60" s="390">
        <v>703471</v>
      </c>
      <c r="B60" s="59" t="s">
        <v>140</v>
      </c>
      <c r="C60" s="59" t="s">
        <v>277</v>
      </c>
      <c r="D60" s="59">
        <v>1</v>
      </c>
      <c r="E60" s="59">
        <v>2</v>
      </c>
      <c r="F60" s="59"/>
      <c r="G60" s="59">
        <v>2</v>
      </c>
      <c r="H60" s="59">
        <v>2</v>
      </c>
      <c r="I60" s="59"/>
      <c r="J60" s="59"/>
      <c r="K60" s="59">
        <v>7</v>
      </c>
      <c r="L60" s="59">
        <v>1</v>
      </c>
      <c r="M60" s="59">
        <v>12</v>
      </c>
      <c r="N60" s="59">
        <v>16</v>
      </c>
      <c r="O60" s="59">
        <v>1</v>
      </c>
      <c r="P60" s="59"/>
      <c r="Q60" s="60">
        <v>20</v>
      </c>
      <c r="R60" s="60">
        <v>17</v>
      </c>
      <c r="S60" s="391">
        <v>37</v>
      </c>
    </row>
    <row r="61" spans="1:19" ht="20.25" customHeight="1">
      <c r="A61" s="390">
        <v>757728</v>
      </c>
      <c r="B61" s="59" t="s">
        <v>140</v>
      </c>
      <c r="C61" s="59" t="s">
        <v>278</v>
      </c>
      <c r="D61" s="59">
        <v>1</v>
      </c>
      <c r="E61" s="59">
        <v>1</v>
      </c>
      <c r="F61" s="59"/>
      <c r="G61" s="59">
        <v>1</v>
      </c>
      <c r="H61" s="59">
        <v>2</v>
      </c>
      <c r="I61" s="59"/>
      <c r="J61" s="59"/>
      <c r="K61" s="59">
        <v>2</v>
      </c>
      <c r="L61" s="59">
        <v>4</v>
      </c>
      <c r="M61" s="59">
        <v>21</v>
      </c>
      <c r="N61" s="59">
        <v>15</v>
      </c>
      <c r="O61" s="59">
        <v>2</v>
      </c>
      <c r="P61" s="59">
        <v>3</v>
      </c>
      <c r="Q61" s="60">
        <v>25</v>
      </c>
      <c r="R61" s="60">
        <v>22</v>
      </c>
      <c r="S61" s="391">
        <v>47</v>
      </c>
    </row>
    <row r="62" spans="1:19" ht="20.25" customHeight="1">
      <c r="A62" s="390">
        <v>706110</v>
      </c>
      <c r="B62" s="59" t="s">
        <v>140</v>
      </c>
      <c r="C62" s="59" t="s">
        <v>280</v>
      </c>
      <c r="D62" s="59">
        <v>1</v>
      </c>
      <c r="E62" s="59">
        <v>2</v>
      </c>
      <c r="F62" s="59"/>
      <c r="G62" s="59">
        <v>1</v>
      </c>
      <c r="H62" s="59">
        <v>2</v>
      </c>
      <c r="I62" s="59"/>
      <c r="J62" s="59"/>
      <c r="K62" s="59">
        <v>5</v>
      </c>
      <c r="L62" s="59">
        <v>6</v>
      </c>
      <c r="M62" s="59">
        <v>19</v>
      </c>
      <c r="N62" s="59">
        <v>22</v>
      </c>
      <c r="O62" s="59">
        <v>2</v>
      </c>
      <c r="P62" s="59">
        <v>1</v>
      </c>
      <c r="Q62" s="60">
        <v>26</v>
      </c>
      <c r="R62" s="60">
        <v>29</v>
      </c>
      <c r="S62" s="391">
        <v>55</v>
      </c>
    </row>
    <row r="63" spans="1:19" ht="20.25" customHeight="1">
      <c r="A63" s="390">
        <v>707527</v>
      </c>
      <c r="B63" s="59" t="s">
        <v>140</v>
      </c>
      <c r="C63" s="59" t="s">
        <v>281</v>
      </c>
      <c r="D63" s="59">
        <v>1</v>
      </c>
      <c r="E63" s="59">
        <v>2</v>
      </c>
      <c r="F63" s="59"/>
      <c r="G63" s="59">
        <v>1</v>
      </c>
      <c r="H63" s="59">
        <v>2</v>
      </c>
      <c r="I63" s="59"/>
      <c r="J63" s="59"/>
      <c r="K63" s="59">
        <v>2</v>
      </c>
      <c r="L63" s="59">
        <v>7</v>
      </c>
      <c r="M63" s="59">
        <v>25</v>
      </c>
      <c r="N63" s="59">
        <v>15</v>
      </c>
      <c r="O63" s="59"/>
      <c r="P63" s="59"/>
      <c r="Q63" s="60">
        <v>27</v>
      </c>
      <c r="R63" s="60">
        <v>22</v>
      </c>
      <c r="S63" s="391">
        <v>49</v>
      </c>
    </row>
    <row r="64" spans="1:19" ht="20.25" customHeight="1">
      <c r="A64" s="390">
        <v>703271</v>
      </c>
      <c r="B64" s="59" t="s">
        <v>140</v>
      </c>
      <c r="C64" s="59" t="s">
        <v>283</v>
      </c>
      <c r="D64" s="59">
        <v>1</v>
      </c>
      <c r="E64" s="59">
        <v>2</v>
      </c>
      <c r="F64" s="59"/>
      <c r="G64" s="59">
        <v>2</v>
      </c>
      <c r="H64" s="59">
        <v>2</v>
      </c>
      <c r="I64" s="59"/>
      <c r="J64" s="59"/>
      <c r="K64" s="59">
        <v>2</v>
      </c>
      <c r="L64" s="59">
        <v>6</v>
      </c>
      <c r="M64" s="59">
        <v>23</v>
      </c>
      <c r="N64" s="59">
        <v>18</v>
      </c>
      <c r="O64" s="59">
        <v>1</v>
      </c>
      <c r="P64" s="59">
        <v>2</v>
      </c>
      <c r="Q64" s="60">
        <v>26</v>
      </c>
      <c r="R64" s="60">
        <v>26</v>
      </c>
      <c r="S64" s="391">
        <v>52</v>
      </c>
    </row>
    <row r="65" spans="1:19" ht="20.25" customHeight="1">
      <c r="A65" s="390">
        <v>705469</v>
      </c>
      <c r="B65" s="59" t="s">
        <v>140</v>
      </c>
      <c r="C65" s="59" t="s">
        <v>284</v>
      </c>
      <c r="D65" s="59">
        <v>1</v>
      </c>
      <c r="E65" s="59">
        <v>4</v>
      </c>
      <c r="F65" s="59"/>
      <c r="G65" s="59">
        <v>2</v>
      </c>
      <c r="H65" s="59">
        <v>4</v>
      </c>
      <c r="I65" s="59"/>
      <c r="J65" s="59"/>
      <c r="K65" s="59">
        <v>6</v>
      </c>
      <c r="L65" s="59">
        <v>4</v>
      </c>
      <c r="M65" s="59">
        <v>28</v>
      </c>
      <c r="N65" s="59">
        <v>25</v>
      </c>
      <c r="O65" s="59">
        <v>2</v>
      </c>
      <c r="P65" s="59">
        <v>1</v>
      </c>
      <c r="Q65" s="60">
        <v>36</v>
      </c>
      <c r="R65" s="60">
        <v>30</v>
      </c>
      <c r="S65" s="391">
        <v>66</v>
      </c>
    </row>
    <row r="66" spans="1:19" ht="20.25" customHeight="1">
      <c r="A66" s="390">
        <v>707851</v>
      </c>
      <c r="B66" s="59" t="s">
        <v>140</v>
      </c>
      <c r="C66" s="59" t="s">
        <v>306</v>
      </c>
      <c r="D66" s="59">
        <v>1</v>
      </c>
      <c r="E66" s="59">
        <v>1</v>
      </c>
      <c r="F66" s="59"/>
      <c r="G66" s="72">
        <v>1</v>
      </c>
      <c r="H66" s="59">
        <v>1</v>
      </c>
      <c r="I66" s="59"/>
      <c r="J66" s="59"/>
      <c r="K66" s="59">
        <v>2</v>
      </c>
      <c r="L66" s="59">
        <v>3</v>
      </c>
      <c r="M66" s="59">
        <v>2</v>
      </c>
      <c r="N66" s="59">
        <v>3</v>
      </c>
      <c r="O66" s="59"/>
      <c r="P66" s="59">
        <v>1</v>
      </c>
      <c r="Q66" s="60">
        <v>4</v>
      </c>
      <c r="R66" s="60">
        <v>7</v>
      </c>
      <c r="S66" s="391">
        <v>11</v>
      </c>
    </row>
    <row r="67" spans="1:19" ht="20.25" customHeight="1">
      <c r="A67" s="390">
        <v>703519</v>
      </c>
      <c r="B67" s="59" t="s">
        <v>140</v>
      </c>
      <c r="C67" s="59" t="s">
        <v>324</v>
      </c>
      <c r="D67" s="59">
        <v>1</v>
      </c>
      <c r="E67" s="59">
        <v>4</v>
      </c>
      <c r="F67" s="59"/>
      <c r="G67" s="59">
        <v>2</v>
      </c>
      <c r="H67" s="59">
        <v>4</v>
      </c>
      <c r="I67" s="59"/>
      <c r="J67" s="59"/>
      <c r="K67" s="59">
        <v>5</v>
      </c>
      <c r="L67" s="59">
        <v>10</v>
      </c>
      <c r="M67" s="59">
        <v>40</v>
      </c>
      <c r="N67" s="59">
        <v>33</v>
      </c>
      <c r="O67" s="59">
        <v>3</v>
      </c>
      <c r="P67" s="59">
        <v>1</v>
      </c>
      <c r="Q67" s="60">
        <v>48</v>
      </c>
      <c r="R67" s="60">
        <v>44</v>
      </c>
      <c r="S67" s="391">
        <v>92</v>
      </c>
    </row>
    <row r="68" spans="1:19" ht="23.25" customHeight="1">
      <c r="A68" s="390">
        <v>707479</v>
      </c>
      <c r="B68" s="59" t="s">
        <v>140</v>
      </c>
      <c r="C68" s="59" t="s">
        <v>356</v>
      </c>
      <c r="D68" s="59">
        <v>1</v>
      </c>
      <c r="E68" s="59">
        <v>2</v>
      </c>
      <c r="F68" s="59"/>
      <c r="G68" s="59">
        <v>2</v>
      </c>
      <c r="H68" s="59">
        <v>1</v>
      </c>
      <c r="I68" s="59"/>
      <c r="J68" s="59"/>
      <c r="K68" s="59">
        <v>5</v>
      </c>
      <c r="L68" s="59">
        <v>1</v>
      </c>
      <c r="M68" s="59">
        <v>6</v>
      </c>
      <c r="N68" s="59">
        <v>4</v>
      </c>
      <c r="O68" s="59"/>
      <c r="P68" s="59"/>
      <c r="Q68" s="60">
        <v>11</v>
      </c>
      <c r="R68" s="60">
        <v>5</v>
      </c>
      <c r="S68" s="391">
        <v>16</v>
      </c>
    </row>
    <row r="69" spans="1:19" ht="20.25" customHeight="1">
      <c r="A69" s="390">
        <v>703454</v>
      </c>
      <c r="B69" s="59" t="s">
        <v>140</v>
      </c>
      <c r="C69" s="59" t="s">
        <v>373</v>
      </c>
      <c r="D69" s="59">
        <v>1</v>
      </c>
      <c r="E69" s="59">
        <v>1</v>
      </c>
      <c r="F69" s="59"/>
      <c r="G69" s="59">
        <v>1</v>
      </c>
      <c r="H69" s="59">
        <v>1</v>
      </c>
      <c r="I69" s="59"/>
      <c r="J69" s="59">
        <v>1</v>
      </c>
      <c r="K69" s="59">
        <v>2</v>
      </c>
      <c r="L69" s="59">
        <v>5</v>
      </c>
      <c r="M69" s="59">
        <v>7</v>
      </c>
      <c r="N69" s="59">
        <v>3</v>
      </c>
      <c r="O69" s="59"/>
      <c r="P69" s="59"/>
      <c r="Q69" s="60">
        <v>9</v>
      </c>
      <c r="R69" s="60">
        <v>9</v>
      </c>
      <c r="S69" s="391">
        <v>18</v>
      </c>
    </row>
    <row r="70" spans="1:19" s="2" customFormat="1" ht="20.25" customHeight="1">
      <c r="A70" s="388">
        <v>99957156</v>
      </c>
      <c r="B70" s="61" t="s">
        <v>140</v>
      </c>
      <c r="C70" s="61" t="s">
        <v>297</v>
      </c>
      <c r="D70" s="61">
        <v>1</v>
      </c>
      <c r="E70" s="61">
        <v>7</v>
      </c>
      <c r="F70" s="61"/>
      <c r="G70" s="61">
        <v>5</v>
      </c>
      <c r="H70" s="61">
        <v>7</v>
      </c>
      <c r="I70" s="61">
        <v>4</v>
      </c>
      <c r="J70" s="61">
        <v>7</v>
      </c>
      <c r="K70" s="61">
        <v>9</v>
      </c>
      <c r="L70" s="61">
        <v>22</v>
      </c>
      <c r="M70" s="61">
        <v>40</v>
      </c>
      <c r="N70" s="61">
        <v>37</v>
      </c>
      <c r="O70" s="61">
        <v>2</v>
      </c>
      <c r="P70" s="61">
        <v>4</v>
      </c>
      <c r="Q70" s="62">
        <v>55</v>
      </c>
      <c r="R70" s="62">
        <v>70</v>
      </c>
      <c r="S70" s="389">
        <v>125</v>
      </c>
    </row>
    <row r="71" spans="1:19" ht="20.25" customHeight="1">
      <c r="A71" s="388">
        <v>99910773</v>
      </c>
      <c r="B71" s="61" t="s">
        <v>140</v>
      </c>
      <c r="C71" s="61" t="s">
        <v>313</v>
      </c>
      <c r="D71" s="61">
        <v>1</v>
      </c>
      <c r="E71" s="61">
        <v>4</v>
      </c>
      <c r="F71" s="61"/>
      <c r="G71" s="61">
        <v>3</v>
      </c>
      <c r="H71" s="61">
        <v>3</v>
      </c>
      <c r="I71" s="61">
        <v>1</v>
      </c>
      <c r="J71" s="61"/>
      <c r="K71" s="61">
        <v>7</v>
      </c>
      <c r="L71" s="61">
        <v>9</v>
      </c>
      <c r="M71" s="61">
        <v>13</v>
      </c>
      <c r="N71" s="61">
        <v>26</v>
      </c>
      <c r="O71" s="61">
        <v>1</v>
      </c>
      <c r="P71" s="61"/>
      <c r="Q71" s="62">
        <v>22</v>
      </c>
      <c r="R71" s="62">
        <v>35</v>
      </c>
      <c r="S71" s="389">
        <v>57</v>
      </c>
    </row>
    <row r="72" spans="1:19" s="58" customFormat="1" ht="20.25" customHeight="1">
      <c r="A72" s="1127" t="s">
        <v>749</v>
      </c>
      <c r="B72" s="1128"/>
      <c r="C72" s="1129"/>
      <c r="D72" s="360">
        <f>SUM(D37:D71)</f>
        <v>35</v>
      </c>
      <c r="E72" s="360">
        <f t="shared" ref="E72:S72" si="4">SUM(E37:E71)</f>
        <v>83</v>
      </c>
      <c r="F72" s="360">
        <f t="shared" si="4"/>
        <v>0</v>
      </c>
      <c r="G72" s="360">
        <f t="shared" si="4"/>
        <v>67</v>
      </c>
      <c r="H72" s="360">
        <f t="shared" si="4"/>
        <v>85</v>
      </c>
      <c r="I72" s="360">
        <f t="shared" si="4"/>
        <v>6</v>
      </c>
      <c r="J72" s="360">
        <f t="shared" si="4"/>
        <v>11</v>
      </c>
      <c r="K72" s="360">
        <f t="shared" si="4"/>
        <v>116</v>
      </c>
      <c r="L72" s="360">
        <f t="shared" si="4"/>
        <v>162</v>
      </c>
      <c r="M72" s="360">
        <f t="shared" si="4"/>
        <v>643</v>
      </c>
      <c r="N72" s="360">
        <f t="shared" si="4"/>
        <v>603</v>
      </c>
      <c r="O72" s="360">
        <f t="shared" si="4"/>
        <v>49</v>
      </c>
      <c r="P72" s="360">
        <f t="shared" si="4"/>
        <v>40</v>
      </c>
      <c r="Q72" s="360">
        <f t="shared" si="4"/>
        <v>814</v>
      </c>
      <c r="R72" s="360">
        <f t="shared" si="4"/>
        <v>816</v>
      </c>
      <c r="S72" s="392">
        <f t="shared" si="4"/>
        <v>1630</v>
      </c>
    </row>
    <row r="73" spans="1:19" s="2" customFormat="1" ht="20.25" customHeight="1">
      <c r="A73" s="390">
        <v>704022</v>
      </c>
      <c r="B73" s="59" t="s">
        <v>140</v>
      </c>
      <c r="C73" s="59" t="s">
        <v>153</v>
      </c>
      <c r="D73" s="59">
        <v>1</v>
      </c>
      <c r="E73" s="59">
        <v>1</v>
      </c>
      <c r="F73" s="59"/>
      <c r="G73" s="59">
        <v>1</v>
      </c>
      <c r="H73" s="59">
        <v>1</v>
      </c>
      <c r="I73" s="59">
        <v>4</v>
      </c>
      <c r="J73" s="59"/>
      <c r="K73" s="59">
        <v>4</v>
      </c>
      <c r="L73" s="59"/>
      <c r="M73" s="59">
        <v>1</v>
      </c>
      <c r="N73" s="59"/>
      <c r="O73" s="59"/>
      <c r="P73" s="59"/>
      <c r="Q73" s="60">
        <v>9</v>
      </c>
      <c r="R73" s="60"/>
      <c r="S73" s="391">
        <v>9</v>
      </c>
    </row>
    <row r="74" spans="1:19" ht="20.25" customHeight="1">
      <c r="A74" s="390">
        <v>704096</v>
      </c>
      <c r="B74" s="59" t="s">
        <v>140</v>
      </c>
      <c r="C74" s="59" t="s">
        <v>154</v>
      </c>
      <c r="D74" s="59">
        <v>1</v>
      </c>
      <c r="E74" s="59">
        <v>1</v>
      </c>
      <c r="F74" s="59"/>
      <c r="G74" s="59">
        <v>1</v>
      </c>
      <c r="H74" s="59">
        <v>1</v>
      </c>
      <c r="I74" s="59"/>
      <c r="J74" s="59"/>
      <c r="K74" s="59">
        <v>1</v>
      </c>
      <c r="L74" s="59">
        <v>3</v>
      </c>
      <c r="M74" s="59">
        <v>3</v>
      </c>
      <c r="N74" s="59">
        <v>4</v>
      </c>
      <c r="O74" s="59"/>
      <c r="P74" s="59"/>
      <c r="Q74" s="60">
        <v>4</v>
      </c>
      <c r="R74" s="60">
        <v>7</v>
      </c>
      <c r="S74" s="391">
        <v>11</v>
      </c>
    </row>
    <row r="75" spans="1:19" ht="20.25" customHeight="1">
      <c r="A75" s="390">
        <v>709652</v>
      </c>
      <c r="B75" s="59" t="s">
        <v>140</v>
      </c>
      <c r="C75" s="59" t="s">
        <v>155</v>
      </c>
      <c r="D75" s="59">
        <v>1</v>
      </c>
      <c r="E75" s="59"/>
      <c r="F75" s="59"/>
      <c r="G75" s="59">
        <v>1</v>
      </c>
      <c r="H75" s="59">
        <v>1</v>
      </c>
      <c r="I75" s="59"/>
      <c r="J75" s="59"/>
      <c r="K75" s="59">
        <v>2</v>
      </c>
      <c r="L75" s="59">
        <v>1</v>
      </c>
      <c r="M75" s="59">
        <v>3</v>
      </c>
      <c r="N75" s="59">
        <v>9</v>
      </c>
      <c r="O75" s="59"/>
      <c r="P75" s="59"/>
      <c r="Q75" s="60">
        <v>5</v>
      </c>
      <c r="R75" s="60">
        <v>10</v>
      </c>
      <c r="S75" s="391">
        <v>15</v>
      </c>
    </row>
    <row r="76" spans="1:19" ht="20.25" customHeight="1">
      <c r="A76" s="390">
        <v>709597</v>
      </c>
      <c r="B76" s="59" t="s">
        <v>140</v>
      </c>
      <c r="C76" s="59" t="s">
        <v>157</v>
      </c>
      <c r="D76" s="59">
        <v>1</v>
      </c>
      <c r="E76" s="59">
        <v>1</v>
      </c>
      <c r="F76" s="59"/>
      <c r="G76" s="59">
        <v>1</v>
      </c>
      <c r="H76" s="59">
        <v>1</v>
      </c>
      <c r="I76" s="59"/>
      <c r="J76" s="59"/>
      <c r="K76" s="59">
        <v>4</v>
      </c>
      <c r="L76" s="59">
        <v>4</v>
      </c>
      <c r="M76" s="59">
        <v>2</v>
      </c>
      <c r="N76" s="59">
        <v>6</v>
      </c>
      <c r="O76" s="59"/>
      <c r="P76" s="59"/>
      <c r="Q76" s="60">
        <v>6</v>
      </c>
      <c r="R76" s="60">
        <v>10</v>
      </c>
      <c r="S76" s="391">
        <v>16</v>
      </c>
    </row>
    <row r="77" spans="1:19" ht="23.25" customHeight="1">
      <c r="A77" s="390">
        <v>703748</v>
      </c>
      <c r="B77" s="59" t="s">
        <v>140</v>
      </c>
      <c r="C77" s="59" t="s">
        <v>173</v>
      </c>
      <c r="D77" s="59">
        <v>1</v>
      </c>
      <c r="E77" s="59">
        <v>1</v>
      </c>
      <c r="F77" s="59"/>
      <c r="G77" s="59">
        <v>1</v>
      </c>
      <c r="H77" s="59">
        <v>1</v>
      </c>
      <c r="I77" s="59"/>
      <c r="J77" s="59"/>
      <c r="K77" s="59">
        <v>2</v>
      </c>
      <c r="L77" s="59">
        <v>4</v>
      </c>
      <c r="M77" s="59">
        <v>1</v>
      </c>
      <c r="N77" s="59">
        <v>5</v>
      </c>
      <c r="O77" s="59"/>
      <c r="P77" s="59"/>
      <c r="Q77" s="60">
        <v>3</v>
      </c>
      <c r="R77" s="60">
        <v>9</v>
      </c>
      <c r="S77" s="391">
        <v>12</v>
      </c>
    </row>
    <row r="78" spans="1:19" ht="20.25" customHeight="1">
      <c r="A78" s="390">
        <v>703760</v>
      </c>
      <c r="B78" s="59" t="s">
        <v>140</v>
      </c>
      <c r="C78" s="59" t="s">
        <v>176</v>
      </c>
      <c r="D78" s="59">
        <v>1</v>
      </c>
      <c r="E78" s="59">
        <v>1</v>
      </c>
      <c r="F78" s="59"/>
      <c r="G78" s="59">
        <v>1</v>
      </c>
      <c r="H78" s="59">
        <v>1</v>
      </c>
      <c r="I78" s="59">
        <v>1</v>
      </c>
      <c r="J78" s="59">
        <v>2</v>
      </c>
      <c r="K78" s="59"/>
      <c r="L78" s="59"/>
      <c r="M78" s="59">
        <v>9</v>
      </c>
      <c r="N78" s="59">
        <v>3</v>
      </c>
      <c r="O78" s="59"/>
      <c r="P78" s="59">
        <v>1</v>
      </c>
      <c r="Q78" s="60">
        <v>10</v>
      </c>
      <c r="R78" s="60">
        <v>6</v>
      </c>
      <c r="S78" s="391">
        <v>16</v>
      </c>
    </row>
    <row r="79" spans="1:19" ht="20.25" customHeight="1">
      <c r="A79" s="390">
        <v>704298</v>
      </c>
      <c r="B79" s="59" t="s">
        <v>140</v>
      </c>
      <c r="C79" s="59" t="s">
        <v>184</v>
      </c>
      <c r="D79" s="59">
        <v>1</v>
      </c>
      <c r="E79" s="59"/>
      <c r="F79" s="59"/>
      <c r="G79" s="59">
        <v>1</v>
      </c>
      <c r="H79" s="59">
        <v>1</v>
      </c>
      <c r="I79" s="59"/>
      <c r="J79" s="59"/>
      <c r="K79" s="59">
        <v>3</v>
      </c>
      <c r="L79" s="59"/>
      <c r="M79" s="59">
        <v>1</v>
      </c>
      <c r="N79" s="59">
        <v>6</v>
      </c>
      <c r="O79" s="59"/>
      <c r="P79" s="59"/>
      <c r="Q79" s="60">
        <v>4</v>
      </c>
      <c r="R79" s="60">
        <v>6</v>
      </c>
      <c r="S79" s="391">
        <v>10</v>
      </c>
    </row>
    <row r="80" spans="1:19" ht="20.25" customHeight="1">
      <c r="A80" s="390">
        <v>704040</v>
      </c>
      <c r="B80" s="59" t="s">
        <v>140</v>
      </c>
      <c r="C80" s="59" t="s">
        <v>185</v>
      </c>
      <c r="D80" s="59">
        <v>1</v>
      </c>
      <c r="E80" s="59">
        <v>1</v>
      </c>
      <c r="F80" s="59"/>
      <c r="G80" s="59">
        <v>1</v>
      </c>
      <c r="H80" s="59">
        <v>1</v>
      </c>
      <c r="I80" s="59"/>
      <c r="J80" s="59">
        <v>1</v>
      </c>
      <c r="K80" s="59">
        <v>3</v>
      </c>
      <c r="L80" s="59">
        <v>2</v>
      </c>
      <c r="M80" s="59">
        <v>4</v>
      </c>
      <c r="N80" s="59">
        <v>6</v>
      </c>
      <c r="O80" s="59"/>
      <c r="P80" s="59"/>
      <c r="Q80" s="60">
        <v>7</v>
      </c>
      <c r="R80" s="60">
        <v>9</v>
      </c>
      <c r="S80" s="391">
        <v>16</v>
      </c>
    </row>
    <row r="81" spans="1:19" ht="20.25" customHeight="1">
      <c r="A81" s="390">
        <v>704318</v>
      </c>
      <c r="B81" s="59" t="s">
        <v>140</v>
      </c>
      <c r="C81" s="59" t="s">
        <v>188</v>
      </c>
      <c r="D81" s="59">
        <v>1</v>
      </c>
      <c r="E81" s="59">
        <v>1</v>
      </c>
      <c r="F81" s="59"/>
      <c r="G81" s="59">
        <v>1</v>
      </c>
      <c r="H81" s="59">
        <v>1</v>
      </c>
      <c r="I81" s="59"/>
      <c r="J81" s="59"/>
      <c r="K81" s="59">
        <v>1</v>
      </c>
      <c r="L81" s="59">
        <v>7</v>
      </c>
      <c r="M81" s="59">
        <v>2</v>
      </c>
      <c r="N81" s="59">
        <v>3</v>
      </c>
      <c r="O81" s="59"/>
      <c r="P81" s="59"/>
      <c r="Q81" s="60">
        <v>3</v>
      </c>
      <c r="R81" s="60">
        <v>10</v>
      </c>
      <c r="S81" s="391">
        <v>13</v>
      </c>
    </row>
    <row r="82" spans="1:19" ht="20.25" customHeight="1">
      <c r="A82" s="390">
        <v>704329</v>
      </c>
      <c r="B82" s="59" t="s">
        <v>140</v>
      </c>
      <c r="C82" s="59" t="s">
        <v>189</v>
      </c>
      <c r="D82" s="59">
        <v>1</v>
      </c>
      <c r="E82" s="59">
        <v>1</v>
      </c>
      <c r="F82" s="59"/>
      <c r="G82" s="59">
        <v>1</v>
      </c>
      <c r="H82" s="59">
        <v>1</v>
      </c>
      <c r="I82" s="59">
        <v>1</v>
      </c>
      <c r="J82" s="59">
        <v>1</v>
      </c>
      <c r="K82" s="59">
        <v>2</v>
      </c>
      <c r="L82" s="59">
        <v>3</v>
      </c>
      <c r="M82" s="59">
        <v>2</v>
      </c>
      <c r="N82" s="59">
        <v>3</v>
      </c>
      <c r="O82" s="59"/>
      <c r="P82" s="59"/>
      <c r="Q82" s="60">
        <v>5</v>
      </c>
      <c r="R82" s="60">
        <v>7</v>
      </c>
      <c r="S82" s="391">
        <v>12</v>
      </c>
    </row>
    <row r="83" spans="1:19" ht="20.25" customHeight="1">
      <c r="A83" s="390">
        <v>709562</v>
      </c>
      <c r="B83" s="59" t="s">
        <v>140</v>
      </c>
      <c r="C83" s="59" t="s">
        <v>191</v>
      </c>
      <c r="D83" s="59">
        <v>1</v>
      </c>
      <c r="E83" s="59">
        <v>1</v>
      </c>
      <c r="F83" s="59"/>
      <c r="G83" s="59">
        <v>1</v>
      </c>
      <c r="H83" s="59">
        <v>1</v>
      </c>
      <c r="I83" s="59">
        <v>1</v>
      </c>
      <c r="J83" s="59">
        <v>1</v>
      </c>
      <c r="K83" s="59">
        <v>5</v>
      </c>
      <c r="L83" s="59">
        <v>4</v>
      </c>
      <c r="M83" s="59">
        <v>1</v>
      </c>
      <c r="N83" s="59"/>
      <c r="O83" s="59"/>
      <c r="P83" s="59"/>
      <c r="Q83" s="60">
        <v>7</v>
      </c>
      <c r="R83" s="60">
        <v>5</v>
      </c>
      <c r="S83" s="391">
        <v>12</v>
      </c>
    </row>
    <row r="84" spans="1:19" ht="20.25" customHeight="1">
      <c r="A84" s="390">
        <v>704352</v>
      </c>
      <c r="B84" s="59" t="s">
        <v>140</v>
      </c>
      <c r="C84" s="59" t="s">
        <v>193</v>
      </c>
      <c r="D84" s="59">
        <v>1</v>
      </c>
      <c r="E84" s="59">
        <v>1</v>
      </c>
      <c r="F84" s="59"/>
      <c r="G84" s="59">
        <v>1</v>
      </c>
      <c r="H84" s="59">
        <v>1</v>
      </c>
      <c r="I84" s="59"/>
      <c r="J84" s="59">
        <v>2</v>
      </c>
      <c r="K84" s="59">
        <v>4</v>
      </c>
      <c r="L84" s="59">
        <v>2</v>
      </c>
      <c r="M84" s="59">
        <v>2</v>
      </c>
      <c r="N84" s="59">
        <v>2</v>
      </c>
      <c r="O84" s="59"/>
      <c r="P84" s="59"/>
      <c r="Q84" s="60">
        <v>6</v>
      </c>
      <c r="R84" s="60">
        <v>6</v>
      </c>
      <c r="S84" s="391">
        <v>12</v>
      </c>
    </row>
    <row r="85" spans="1:19" ht="20.25" customHeight="1">
      <c r="A85" s="390">
        <v>704364</v>
      </c>
      <c r="B85" s="59" t="s">
        <v>140</v>
      </c>
      <c r="C85" s="59" t="s">
        <v>194</v>
      </c>
      <c r="D85" s="59">
        <v>1</v>
      </c>
      <c r="E85" s="59">
        <v>1</v>
      </c>
      <c r="F85" s="59"/>
      <c r="G85" s="59">
        <v>1</v>
      </c>
      <c r="H85" s="59">
        <v>1</v>
      </c>
      <c r="I85" s="59"/>
      <c r="J85" s="59"/>
      <c r="K85" s="59">
        <v>1</v>
      </c>
      <c r="L85" s="59">
        <v>4</v>
      </c>
      <c r="M85" s="59">
        <v>4</v>
      </c>
      <c r="N85" s="59">
        <v>3</v>
      </c>
      <c r="O85" s="59"/>
      <c r="P85" s="59"/>
      <c r="Q85" s="60">
        <v>5</v>
      </c>
      <c r="R85" s="60">
        <v>7</v>
      </c>
      <c r="S85" s="391">
        <v>12</v>
      </c>
    </row>
    <row r="86" spans="1:19" ht="20.25" customHeight="1">
      <c r="A86" s="390">
        <v>703779</v>
      </c>
      <c r="B86" s="59" t="s">
        <v>140</v>
      </c>
      <c r="C86" s="59" t="s">
        <v>195</v>
      </c>
      <c r="D86" s="59">
        <v>1</v>
      </c>
      <c r="E86" s="59">
        <v>1</v>
      </c>
      <c r="F86" s="59"/>
      <c r="G86" s="59">
        <v>1</v>
      </c>
      <c r="H86" s="59">
        <v>1</v>
      </c>
      <c r="I86" s="59"/>
      <c r="J86" s="59"/>
      <c r="K86" s="59"/>
      <c r="L86" s="59">
        <v>1</v>
      </c>
      <c r="M86" s="59">
        <v>7</v>
      </c>
      <c r="N86" s="59">
        <v>4</v>
      </c>
      <c r="O86" s="59"/>
      <c r="P86" s="59"/>
      <c r="Q86" s="60">
        <v>7</v>
      </c>
      <c r="R86" s="60">
        <v>5</v>
      </c>
      <c r="S86" s="391">
        <v>12</v>
      </c>
    </row>
    <row r="87" spans="1:19" ht="20.25" customHeight="1">
      <c r="A87" s="390">
        <v>703783</v>
      </c>
      <c r="B87" s="59" t="s">
        <v>140</v>
      </c>
      <c r="C87" s="59" t="s">
        <v>197</v>
      </c>
      <c r="D87" s="59">
        <v>1</v>
      </c>
      <c r="E87" s="59">
        <v>1</v>
      </c>
      <c r="F87" s="59"/>
      <c r="G87" s="59">
        <v>1</v>
      </c>
      <c r="H87" s="59">
        <v>1</v>
      </c>
      <c r="I87" s="59">
        <v>4</v>
      </c>
      <c r="J87" s="59">
        <v>3</v>
      </c>
      <c r="K87" s="59">
        <v>4</v>
      </c>
      <c r="L87" s="59">
        <v>2</v>
      </c>
      <c r="M87" s="59">
        <v>4</v>
      </c>
      <c r="N87" s="59">
        <v>2</v>
      </c>
      <c r="O87" s="59"/>
      <c r="P87" s="59"/>
      <c r="Q87" s="60">
        <v>12</v>
      </c>
      <c r="R87" s="60">
        <v>7</v>
      </c>
      <c r="S87" s="391">
        <v>19</v>
      </c>
    </row>
    <row r="88" spans="1:19" ht="24.75" customHeight="1">
      <c r="A88" s="390">
        <v>704384</v>
      </c>
      <c r="B88" s="59" t="s">
        <v>140</v>
      </c>
      <c r="C88" s="59" t="s">
        <v>199</v>
      </c>
      <c r="D88" s="59">
        <v>1</v>
      </c>
      <c r="E88" s="59">
        <v>1</v>
      </c>
      <c r="F88" s="59"/>
      <c r="G88" s="59">
        <v>1</v>
      </c>
      <c r="H88" s="59">
        <v>1</v>
      </c>
      <c r="I88" s="59"/>
      <c r="J88" s="59"/>
      <c r="K88" s="59">
        <v>2</v>
      </c>
      <c r="L88" s="59">
        <v>4</v>
      </c>
      <c r="M88" s="59">
        <v>4</v>
      </c>
      <c r="N88" s="59">
        <v>3</v>
      </c>
      <c r="O88" s="59"/>
      <c r="P88" s="59"/>
      <c r="Q88" s="60">
        <v>6</v>
      </c>
      <c r="R88" s="60">
        <v>7</v>
      </c>
      <c r="S88" s="391">
        <v>13</v>
      </c>
    </row>
    <row r="89" spans="1:19" ht="20.25" customHeight="1">
      <c r="A89" s="390">
        <v>703794</v>
      </c>
      <c r="B89" s="59" t="s">
        <v>140</v>
      </c>
      <c r="C89" s="59" t="s">
        <v>213</v>
      </c>
      <c r="D89" s="59">
        <v>1</v>
      </c>
      <c r="E89" s="59">
        <v>1</v>
      </c>
      <c r="F89" s="59"/>
      <c r="G89" s="59">
        <v>1</v>
      </c>
      <c r="H89" s="59">
        <v>1</v>
      </c>
      <c r="I89" s="59"/>
      <c r="J89" s="59"/>
      <c r="K89" s="59">
        <v>3</v>
      </c>
      <c r="L89" s="59">
        <v>3</v>
      </c>
      <c r="M89" s="59">
        <v>9</v>
      </c>
      <c r="N89" s="59">
        <v>6</v>
      </c>
      <c r="O89" s="59"/>
      <c r="P89" s="59"/>
      <c r="Q89" s="60">
        <v>12</v>
      </c>
      <c r="R89" s="60">
        <v>9</v>
      </c>
      <c r="S89" s="391">
        <v>21</v>
      </c>
    </row>
    <row r="90" spans="1:19" ht="20.25" customHeight="1">
      <c r="A90" s="390">
        <v>703803</v>
      </c>
      <c r="B90" s="59" t="s">
        <v>140</v>
      </c>
      <c r="C90" s="59" t="s">
        <v>215</v>
      </c>
      <c r="D90" s="59">
        <v>1</v>
      </c>
      <c r="E90" s="59">
        <v>1</v>
      </c>
      <c r="F90" s="59"/>
      <c r="G90" s="59">
        <v>1</v>
      </c>
      <c r="H90" s="59">
        <v>1</v>
      </c>
      <c r="I90" s="59"/>
      <c r="J90" s="59"/>
      <c r="K90" s="59"/>
      <c r="L90" s="59">
        <v>1</v>
      </c>
      <c r="M90" s="59">
        <v>11</v>
      </c>
      <c r="N90" s="59">
        <v>1</v>
      </c>
      <c r="O90" s="59"/>
      <c r="P90" s="59"/>
      <c r="Q90" s="60">
        <v>11</v>
      </c>
      <c r="R90" s="60">
        <v>2</v>
      </c>
      <c r="S90" s="391">
        <v>13</v>
      </c>
    </row>
    <row r="91" spans="1:19" ht="20.25" customHeight="1">
      <c r="A91" s="390">
        <v>704458</v>
      </c>
      <c r="B91" s="59" t="s">
        <v>140</v>
      </c>
      <c r="C91" s="59" t="s">
        <v>216</v>
      </c>
      <c r="D91" s="59">
        <v>1</v>
      </c>
      <c r="E91" s="59">
        <v>1</v>
      </c>
      <c r="F91" s="59"/>
      <c r="G91" s="59">
        <v>1</v>
      </c>
      <c r="H91" s="59">
        <v>1</v>
      </c>
      <c r="I91" s="59">
        <v>1</v>
      </c>
      <c r="J91" s="59"/>
      <c r="K91" s="59">
        <v>5</v>
      </c>
      <c r="L91" s="59">
        <v>3</v>
      </c>
      <c r="M91" s="59">
        <v>3</v>
      </c>
      <c r="N91" s="59">
        <v>1</v>
      </c>
      <c r="O91" s="59"/>
      <c r="P91" s="59"/>
      <c r="Q91" s="60">
        <v>9</v>
      </c>
      <c r="R91" s="60">
        <v>4</v>
      </c>
      <c r="S91" s="391">
        <v>13</v>
      </c>
    </row>
    <row r="92" spans="1:19" ht="20.25" customHeight="1">
      <c r="A92" s="390">
        <v>703674</v>
      </c>
      <c r="B92" s="59" t="s">
        <v>140</v>
      </c>
      <c r="C92" s="59" t="s">
        <v>217</v>
      </c>
      <c r="D92" s="59">
        <v>1</v>
      </c>
      <c r="E92" s="59">
        <v>1</v>
      </c>
      <c r="F92" s="59"/>
      <c r="G92" s="59">
        <v>1</v>
      </c>
      <c r="H92" s="59">
        <v>1</v>
      </c>
      <c r="I92" s="59"/>
      <c r="J92" s="59"/>
      <c r="K92" s="59"/>
      <c r="L92" s="59"/>
      <c r="M92" s="59">
        <v>5</v>
      </c>
      <c r="N92" s="59">
        <v>10</v>
      </c>
      <c r="O92" s="59">
        <v>2</v>
      </c>
      <c r="P92" s="59"/>
      <c r="Q92" s="60">
        <v>7</v>
      </c>
      <c r="R92" s="60">
        <v>10</v>
      </c>
      <c r="S92" s="391">
        <v>17</v>
      </c>
    </row>
    <row r="93" spans="1:19" ht="20.25" customHeight="1">
      <c r="A93" s="390">
        <v>703809</v>
      </c>
      <c r="B93" s="59" t="s">
        <v>140</v>
      </c>
      <c r="C93" s="59" t="s">
        <v>219</v>
      </c>
      <c r="D93" s="59">
        <v>1</v>
      </c>
      <c r="E93" s="59">
        <v>1</v>
      </c>
      <c r="F93" s="59"/>
      <c r="G93" s="59">
        <v>1</v>
      </c>
      <c r="H93" s="59">
        <v>1</v>
      </c>
      <c r="I93" s="59"/>
      <c r="J93" s="59"/>
      <c r="K93" s="59">
        <v>1</v>
      </c>
      <c r="L93" s="59">
        <v>3</v>
      </c>
      <c r="M93" s="59">
        <v>11</v>
      </c>
      <c r="N93" s="59">
        <v>4</v>
      </c>
      <c r="O93" s="59"/>
      <c r="P93" s="59"/>
      <c r="Q93" s="60">
        <v>12</v>
      </c>
      <c r="R93" s="60">
        <v>7</v>
      </c>
      <c r="S93" s="391">
        <v>19</v>
      </c>
    </row>
    <row r="94" spans="1:19" ht="20.25" customHeight="1">
      <c r="A94" s="390">
        <v>709645</v>
      </c>
      <c r="B94" s="59" t="s">
        <v>140</v>
      </c>
      <c r="C94" s="59" t="s">
        <v>228</v>
      </c>
      <c r="D94" s="59">
        <v>1</v>
      </c>
      <c r="E94" s="59">
        <v>1</v>
      </c>
      <c r="F94" s="59"/>
      <c r="G94" s="59">
        <v>1</v>
      </c>
      <c r="H94" s="59">
        <v>1</v>
      </c>
      <c r="I94" s="59"/>
      <c r="J94" s="59"/>
      <c r="K94" s="59">
        <v>1</v>
      </c>
      <c r="L94" s="59">
        <v>2</v>
      </c>
      <c r="M94" s="59">
        <v>4</v>
      </c>
      <c r="N94" s="59">
        <v>6</v>
      </c>
      <c r="O94" s="59"/>
      <c r="P94" s="59">
        <v>1</v>
      </c>
      <c r="Q94" s="60">
        <v>5</v>
      </c>
      <c r="R94" s="60">
        <v>9</v>
      </c>
      <c r="S94" s="391">
        <v>14</v>
      </c>
    </row>
    <row r="95" spans="1:19" ht="20.25" customHeight="1">
      <c r="A95" s="390">
        <v>703698</v>
      </c>
      <c r="B95" s="59" t="s">
        <v>140</v>
      </c>
      <c r="C95" s="59" t="s">
        <v>237</v>
      </c>
      <c r="D95" s="59">
        <v>1</v>
      </c>
      <c r="E95" s="59">
        <v>1</v>
      </c>
      <c r="F95" s="59"/>
      <c r="G95" s="59">
        <v>1</v>
      </c>
      <c r="H95" s="59">
        <v>1</v>
      </c>
      <c r="I95" s="59"/>
      <c r="J95" s="59"/>
      <c r="K95" s="59">
        <v>3</v>
      </c>
      <c r="L95" s="59">
        <v>4</v>
      </c>
      <c r="M95" s="59">
        <v>6</v>
      </c>
      <c r="N95" s="59">
        <v>6</v>
      </c>
      <c r="O95" s="59"/>
      <c r="P95" s="59"/>
      <c r="Q95" s="60">
        <v>9</v>
      </c>
      <c r="R95" s="60">
        <v>10</v>
      </c>
      <c r="S95" s="391">
        <v>19</v>
      </c>
    </row>
    <row r="96" spans="1:19" ht="20.25" customHeight="1">
      <c r="A96" s="390">
        <v>704119</v>
      </c>
      <c r="B96" s="59" t="s">
        <v>140</v>
      </c>
      <c r="C96" s="59" t="s">
        <v>240</v>
      </c>
      <c r="D96" s="59">
        <v>1</v>
      </c>
      <c r="E96" s="59">
        <v>1</v>
      </c>
      <c r="F96" s="59"/>
      <c r="G96" s="59">
        <v>1</v>
      </c>
      <c r="H96" s="59">
        <v>1</v>
      </c>
      <c r="I96" s="59"/>
      <c r="J96" s="59"/>
      <c r="K96" s="59">
        <v>1</v>
      </c>
      <c r="L96" s="59">
        <v>1</v>
      </c>
      <c r="M96" s="59">
        <v>6</v>
      </c>
      <c r="N96" s="59">
        <v>5</v>
      </c>
      <c r="O96" s="59"/>
      <c r="P96" s="59"/>
      <c r="Q96" s="60">
        <v>7</v>
      </c>
      <c r="R96" s="60">
        <v>6</v>
      </c>
      <c r="S96" s="391">
        <v>13</v>
      </c>
    </row>
    <row r="97" spans="1:19" ht="20.25" customHeight="1">
      <c r="A97" s="390">
        <v>759426</v>
      </c>
      <c r="B97" s="59" t="s">
        <v>140</v>
      </c>
      <c r="C97" s="59" t="s">
        <v>242</v>
      </c>
      <c r="D97" s="59">
        <v>1</v>
      </c>
      <c r="E97" s="59">
        <v>1</v>
      </c>
      <c r="F97" s="59"/>
      <c r="G97" s="59">
        <v>1</v>
      </c>
      <c r="H97" s="59">
        <v>1</v>
      </c>
      <c r="I97" s="59"/>
      <c r="J97" s="59"/>
      <c r="K97" s="59"/>
      <c r="L97" s="59">
        <v>1</v>
      </c>
      <c r="M97" s="59">
        <v>9</v>
      </c>
      <c r="N97" s="59">
        <v>4</v>
      </c>
      <c r="O97" s="59"/>
      <c r="P97" s="59"/>
      <c r="Q97" s="60">
        <v>9</v>
      </c>
      <c r="R97" s="60">
        <v>5</v>
      </c>
      <c r="S97" s="391">
        <v>14</v>
      </c>
    </row>
    <row r="98" spans="1:19" ht="20.25" customHeight="1">
      <c r="A98" s="390">
        <v>709549</v>
      </c>
      <c r="B98" s="59" t="s">
        <v>140</v>
      </c>
      <c r="C98" s="59" t="s">
        <v>245</v>
      </c>
      <c r="D98" s="59">
        <v>1</v>
      </c>
      <c r="E98" s="59">
        <v>1</v>
      </c>
      <c r="F98" s="59"/>
      <c r="G98" s="72">
        <v>1</v>
      </c>
      <c r="H98" s="59">
        <v>1</v>
      </c>
      <c r="I98" s="59"/>
      <c r="J98" s="59"/>
      <c r="K98" s="59">
        <v>3</v>
      </c>
      <c r="L98" s="59">
        <v>2</v>
      </c>
      <c r="M98" s="59">
        <v>10</v>
      </c>
      <c r="N98" s="59">
        <v>5</v>
      </c>
      <c r="O98" s="59"/>
      <c r="P98" s="59"/>
      <c r="Q98" s="60">
        <v>13</v>
      </c>
      <c r="R98" s="60">
        <v>7</v>
      </c>
      <c r="S98" s="391">
        <v>20</v>
      </c>
    </row>
    <row r="99" spans="1:19" ht="20.25" customHeight="1">
      <c r="A99" s="390">
        <v>709537</v>
      </c>
      <c r="B99" s="59" t="s">
        <v>140</v>
      </c>
      <c r="C99" s="59" t="s">
        <v>248</v>
      </c>
      <c r="D99" s="59">
        <v>1</v>
      </c>
      <c r="E99" s="59">
        <v>1</v>
      </c>
      <c r="F99" s="59"/>
      <c r="G99" s="72">
        <v>1</v>
      </c>
      <c r="H99" s="59">
        <v>1</v>
      </c>
      <c r="I99" s="59"/>
      <c r="J99" s="59"/>
      <c r="K99" s="59">
        <v>2</v>
      </c>
      <c r="L99" s="59">
        <v>3</v>
      </c>
      <c r="M99" s="59">
        <v>5</v>
      </c>
      <c r="N99" s="59">
        <v>1</v>
      </c>
      <c r="O99" s="59"/>
      <c r="P99" s="59"/>
      <c r="Q99" s="60">
        <v>7</v>
      </c>
      <c r="R99" s="60">
        <v>4</v>
      </c>
      <c r="S99" s="391">
        <v>11</v>
      </c>
    </row>
    <row r="100" spans="1:19" ht="20.25" customHeight="1">
      <c r="A100" s="390">
        <v>703820</v>
      </c>
      <c r="B100" s="59" t="s">
        <v>140</v>
      </c>
      <c r="C100" s="59" t="s">
        <v>254</v>
      </c>
      <c r="D100" s="59">
        <v>1</v>
      </c>
      <c r="E100" s="59">
        <v>2</v>
      </c>
      <c r="F100" s="59"/>
      <c r="G100" s="59">
        <v>2</v>
      </c>
      <c r="H100" s="59">
        <v>2</v>
      </c>
      <c r="I100" s="59"/>
      <c r="J100" s="59"/>
      <c r="K100" s="59">
        <v>7</v>
      </c>
      <c r="L100" s="59">
        <v>4</v>
      </c>
      <c r="M100" s="59">
        <v>15</v>
      </c>
      <c r="N100" s="59">
        <v>6</v>
      </c>
      <c r="O100" s="59"/>
      <c r="P100" s="59"/>
      <c r="Q100" s="60">
        <v>22</v>
      </c>
      <c r="R100" s="60">
        <v>10</v>
      </c>
      <c r="S100" s="391">
        <v>32</v>
      </c>
    </row>
    <row r="101" spans="1:19" ht="20.25" customHeight="1">
      <c r="A101" s="390">
        <v>703831</v>
      </c>
      <c r="B101" s="59" t="s">
        <v>140</v>
      </c>
      <c r="C101" s="59" t="s">
        <v>257</v>
      </c>
      <c r="D101" s="59">
        <v>1</v>
      </c>
      <c r="E101" s="59">
        <v>1</v>
      </c>
      <c r="F101" s="59"/>
      <c r="G101" s="59">
        <v>1</v>
      </c>
      <c r="H101" s="59">
        <v>1</v>
      </c>
      <c r="I101" s="59"/>
      <c r="J101" s="59"/>
      <c r="K101" s="59">
        <v>3</v>
      </c>
      <c r="L101" s="59">
        <v>7</v>
      </c>
      <c r="M101" s="59">
        <v>7</v>
      </c>
      <c r="N101" s="59">
        <v>7</v>
      </c>
      <c r="O101" s="59"/>
      <c r="P101" s="59"/>
      <c r="Q101" s="60">
        <v>10</v>
      </c>
      <c r="R101" s="60">
        <v>14</v>
      </c>
      <c r="S101" s="391">
        <v>24</v>
      </c>
    </row>
    <row r="102" spans="1:19" ht="26.25" customHeight="1">
      <c r="A102" s="390">
        <v>703841</v>
      </c>
      <c r="B102" s="59" t="s">
        <v>140</v>
      </c>
      <c r="C102" s="59" t="s">
        <v>261</v>
      </c>
      <c r="D102" s="59">
        <v>1</v>
      </c>
      <c r="E102" s="59">
        <v>1</v>
      </c>
      <c r="F102" s="59"/>
      <c r="G102" s="59">
        <v>1</v>
      </c>
      <c r="H102" s="59">
        <v>1</v>
      </c>
      <c r="I102" s="59"/>
      <c r="J102" s="59"/>
      <c r="K102" s="59"/>
      <c r="L102" s="59">
        <v>2</v>
      </c>
      <c r="M102" s="59">
        <v>10</v>
      </c>
      <c r="N102" s="59">
        <v>8</v>
      </c>
      <c r="O102" s="59"/>
      <c r="P102" s="59">
        <v>1</v>
      </c>
      <c r="Q102" s="60">
        <v>10</v>
      </c>
      <c r="R102" s="60">
        <v>11</v>
      </c>
      <c r="S102" s="391">
        <v>21</v>
      </c>
    </row>
    <row r="103" spans="1:19" ht="20.25" customHeight="1">
      <c r="A103" s="390">
        <v>703702</v>
      </c>
      <c r="B103" s="59" t="s">
        <v>140</v>
      </c>
      <c r="C103" s="59" t="s">
        <v>266</v>
      </c>
      <c r="D103" s="59">
        <v>1</v>
      </c>
      <c r="E103" s="59">
        <v>1</v>
      </c>
      <c r="F103" s="59"/>
      <c r="G103" s="59">
        <v>1</v>
      </c>
      <c r="H103" s="59">
        <v>1</v>
      </c>
      <c r="I103" s="59"/>
      <c r="J103" s="59"/>
      <c r="K103" s="59">
        <v>2</v>
      </c>
      <c r="L103" s="59">
        <v>5</v>
      </c>
      <c r="M103" s="59">
        <v>3</v>
      </c>
      <c r="N103" s="59">
        <v>3</v>
      </c>
      <c r="O103" s="59"/>
      <c r="P103" s="59"/>
      <c r="Q103" s="60">
        <v>5</v>
      </c>
      <c r="R103" s="60">
        <v>8</v>
      </c>
      <c r="S103" s="391">
        <v>13</v>
      </c>
    </row>
    <row r="104" spans="1:19" ht="20.25" customHeight="1">
      <c r="A104" s="390">
        <v>703712</v>
      </c>
      <c r="B104" s="59" t="s">
        <v>140</v>
      </c>
      <c r="C104" s="59" t="s">
        <v>268</v>
      </c>
      <c r="D104" s="59">
        <v>1</v>
      </c>
      <c r="E104" s="59">
        <v>1</v>
      </c>
      <c r="F104" s="59"/>
      <c r="G104" s="59">
        <v>1</v>
      </c>
      <c r="H104" s="59">
        <v>1</v>
      </c>
      <c r="I104" s="59">
        <v>1</v>
      </c>
      <c r="J104" s="59">
        <v>3</v>
      </c>
      <c r="K104" s="59">
        <v>8</v>
      </c>
      <c r="L104" s="59"/>
      <c r="M104" s="59">
        <v>7</v>
      </c>
      <c r="N104" s="59">
        <v>7</v>
      </c>
      <c r="O104" s="59"/>
      <c r="P104" s="59"/>
      <c r="Q104" s="60">
        <v>16</v>
      </c>
      <c r="R104" s="60">
        <v>10</v>
      </c>
      <c r="S104" s="391">
        <v>26</v>
      </c>
    </row>
    <row r="105" spans="1:19" ht="20.25" customHeight="1">
      <c r="A105" s="390">
        <v>704187</v>
      </c>
      <c r="B105" s="59" t="s">
        <v>140</v>
      </c>
      <c r="C105" s="59" t="s">
        <v>269</v>
      </c>
      <c r="D105" s="59">
        <v>1</v>
      </c>
      <c r="E105" s="59">
        <v>1</v>
      </c>
      <c r="F105" s="59"/>
      <c r="G105" s="59">
        <v>1</v>
      </c>
      <c r="H105" s="59">
        <v>1</v>
      </c>
      <c r="I105" s="59">
        <v>1</v>
      </c>
      <c r="J105" s="59">
        <v>1</v>
      </c>
      <c r="K105" s="59">
        <v>2</v>
      </c>
      <c r="L105" s="59">
        <v>4</v>
      </c>
      <c r="M105" s="59">
        <v>4</v>
      </c>
      <c r="N105" s="59">
        <v>8</v>
      </c>
      <c r="O105" s="59">
        <v>1</v>
      </c>
      <c r="P105" s="59"/>
      <c r="Q105" s="60">
        <v>8</v>
      </c>
      <c r="R105" s="60">
        <v>13</v>
      </c>
      <c r="S105" s="391">
        <v>21</v>
      </c>
    </row>
    <row r="106" spans="1:19" ht="20.25" customHeight="1">
      <c r="A106" s="390">
        <v>709508</v>
      </c>
      <c r="B106" s="59" t="s">
        <v>140</v>
      </c>
      <c r="C106" s="59" t="s">
        <v>286</v>
      </c>
      <c r="D106" s="59">
        <v>1</v>
      </c>
      <c r="E106" s="59">
        <v>1</v>
      </c>
      <c r="F106" s="59"/>
      <c r="G106" s="59">
        <v>1</v>
      </c>
      <c r="H106" s="59">
        <v>1</v>
      </c>
      <c r="I106" s="59"/>
      <c r="J106" s="59"/>
      <c r="K106" s="59">
        <v>2</v>
      </c>
      <c r="L106" s="59">
        <v>2</v>
      </c>
      <c r="M106" s="59">
        <v>6</v>
      </c>
      <c r="N106" s="59">
        <v>9</v>
      </c>
      <c r="O106" s="59"/>
      <c r="P106" s="59"/>
      <c r="Q106" s="60">
        <v>8</v>
      </c>
      <c r="R106" s="60">
        <v>11</v>
      </c>
      <c r="S106" s="391">
        <v>19</v>
      </c>
    </row>
    <row r="107" spans="1:19" ht="20.25" customHeight="1">
      <c r="A107" s="390">
        <v>709496</v>
      </c>
      <c r="B107" s="59" t="s">
        <v>140</v>
      </c>
      <c r="C107" s="59" t="s">
        <v>289</v>
      </c>
      <c r="D107" s="59">
        <v>1</v>
      </c>
      <c r="E107" s="59">
        <v>1</v>
      </c>
      <c r="F107" s="59"/>
      <c r="G107" s="72">
        <v>1</v>
      </c>
      <c r="H107" s="59">
        <v>1</v>
      </c>
      <c r="I107" s="59"/>
      <c r="J107" s="59"/>
      <c r="K107" s="59">
        <v>2</v>
      </c>
      <c r="L107" s="59">
        <v>3</v>
      </c>
      <c r="M107" s="59">
        <v>2</v>
      </c>
      <c r="N107" s="59">
        <v>4</v>
      </c>
      <c r="O107" s="59"/>
      <c r="P107" s="59"/>
      <c r="Q107" s="60">
        <v>4</v>
      </c>
      <c r="R107" s="60">
        <v>7</v>
      </c>
      <c r="S107" s="391">
        <v>11</v>
      </c>
    </row>
    <row r="108" spans="1:19" ht="20.25" customHeight="1">
      <c r="A108" s="390">
        <v>709485</v>
      </c>
      <c r="B108" s="59" t="s">
        <v>140</v>
      </c>
      <c r="C108" s="59" t="s">
        <v>291</v>
      </c>
      <c r="D108" s="59">
        <v>1</v>
      </c>
      <c r="E108" s="59">
        <v>1</v>
      </c>
      <c r="F108" s="59"/>
      <c r="G108" s="59">
        <v>1</v>
      </c>
      <c r="H108" s="59">
        <v>1</v>
      </c>
      <c r="I108" s="59"/>
      <c r="J108" s="59"/>
      <c r="K108" s="59">
        <v>4</v>
      </c>
      <c r="L108" s="59">
        <v>1</v>
      </c>
      <c r="M108" s="59">
        <v>4</v>
      </c>
      <c r="N108" s="59">
        <v>3</v>
      </c>
      <c r="O108" s="59"/>
      <c r="P108" s="59"/>
      <c r="Q108" s="60">
        <v>8</v>
      </c>
      <c r="R108" s="60">
        <v>4</v>
      </c>
      <c r="S108" s="391">
        <v>12</v>
      </c>
    </row>
    <row r="109" spans="1:19" ht="20.25" customHeight="1">
      <c r="A109" s="390">
        <v>704111</v>
      </c>
      <c r="B109" s="59" t="s">
        <v>140</v>
      </c>
      <c r="C109" s="59" t="s">
        <v>319</v>
      </c>
      <c r="D109" s="59">
        <v>1</v>
      </c>
      <c r="E109" s="59">
        <v>1</v>
      </c>
      <c r="F109" s="59"/>
      <c r="G109" s="59">
        <v>1</v>
      </c>
      <c r="H109" s="59">
        <v>1</v>
      </c>
      <c r="I109" s="59"/>
      <c r="J109" s="59"/>
      <c r="K109" s="59">
        <v>1</v>
      </c>
      <c r="L109" s="59"/>
      <c r="M109" s="59">
        <v>10</v>
      </c>
      <c r="N109" s="59">
        <v>9</v>
      </c>
      <c r="O109" s="59">
        <v>1</v>
      </c>
      <c r="P109" s="59"/>
      <c r="Q109" s="60">
        <v>12</v>
      </c>
      <c r="R109" s="60">
        <v>9</v>
      </c>
      <c r="S109" s="391">
        <v>21</v>
      </c>
    </row>
    <row r="110" spans="1:19" ht="26.25" customHeight="1">
      <c r="A110" s="390">
        <v>703739</v>
      </c>
      <c r="B110" s="59" t="s">
        <v>140</v>
      </c>
      <c r="C110" s="59" t="s">
        <v>321</v>
      </c>
      <c r="D110" s="59">
        <v>1</v>
      </c>
      <c r="E110" s="59">
        <v>1</v>
      </c>
      <c r="F110" s="59"/>
      <c r="G110" s="59">
        <v>1</v>
      </c>
      <c r="H110" s="59">
        <v>1</v>
      </c>
      <c r="I110" s="59"/>
      <c r="J110" s="59"/>
      <c r="K110" s="59">
        <v>2</v>
      </c>
      <c r="L110" s="59">
        <v>6</v>
      </c>
      <c r="M110" s="59">
        <v>4</v>
      </c>
      <c r="N110" s="59">
        <v>4</v>
      </c>
      <c r="O110" s="59"/>
      <c r="P110" s="59"/>
      <c r="Q110" s="60">
        <v>6</v>
      </c>
      <c r="R110" s="60">
        <v>10</v>
      </c>
      <c r="S110" s="391">
        <v>16</v>
      </c>
    </row>
    <row r="111" spans="1:19" ht="20.25" customHeight="1">
      <c r="A111" s="390">
        <v>704789</v>
      </c>
      <c r="B111" s="59" t="s">
        <v>140</v>
      </c>
      <c r="C111" s="59" t="s">
        <v>325</v>
      </c>
      <c r="D111" s="59">
        <v>1</v>
      </c>
      <c r="E111" s="59">
        <v>1</v>
      </c>
      <c r="F111" s="59"/>
      <c r="G111" s="59">
        <v>1</v>
      </c>
      <c r="H111" s="59">
        <v>1</v>
      </c>
      <c r="I111" s="59">
        <v>1</v>
      </c>
      <c r="J111" s="59">
        <v>1</v>
      </c>
      <c r="K111" s="59">
        <v>3</v>
      </c>
      <c r="L111" s="59">
        <v>3</v>
      </c>
      <c r="M111" s="59">
        <v>3</v>
      </c>
      <c r="N111" s="59">
        <v>3</v>
      </c>
      <c r="O111" s="59"/>
      <c r="P111" s="59"/>
      <c r="Q111" s="60">
        <v>7</v>
      </c>
      <c r="R111" s="60">
        <v>7</v>
      </c>
      <c r="S111" s="391">
        <v>14</v>
      </c>
    </row>
    <row r="112" spans="1:19" ht="20.25" customHeight="1">
      <c r="A112" s="390">
        <v>703852</v>
      </c>
      <c r="B112" s="59" t="s">
        <v>140</v>
      </c>
      <c r="C112" s="59" t="s">
        <v>326</v>
      </c>
      <c r="D112" s="59">
        <v>1</v>
      </c>
      <c r="E112" s="59">
        <v>1</v>
      </c>
      <c r="F112" s="59"/>
      <c r="G112" s="59">
        <v>1</v>
      </c>
      <c r="H112" s="59">
        <v>1</v>
      </c>
      <c r="I112" s="59"/>
      <c r="J112" s="59"/>
      <c r="K112" s="59">
        <v>3</v>
      </c>
      <c r="L112" s="59"/>
      <c r="M112" s="59">
        <v>7</v>
      </c>
      <c r="N112" s="59">
        <v>8</v>
      </c>
      <c r="O112" s="59"/>
      <c r="P112" s="59"/>
      <c r="Q112" s="60">
        <v>10</v>
      </c>
      <c r="R112" s="60">
        <v>8</v>
      </c>
      <c r="S112" s="391">
        <v>18</v>
      </c>
    </row>
    <row r="113" spans="1:19" ht="23.25" customHeight="1">
      <c r="A113" s="390">
        <v>709636</v>
      </c>
      <c r="B113" s="59" t="s">
        <v>140</v>
      </c>
      <c r="C113" s="59" t="s">
        <v>330</v>
      </c>
      <c r="D113" s="59">
        <v>1</v>
      </c>
      <c r="E113" s="59">
        <v>1</v>
      </c>
      <c r="F113" s="59"/>
      <c r="G113" s="72">
        <v>1</v>
      </c>
      <c r="H113" s="59">
        <v>1</v>
      </c>
      <c r="I113" s="59"/>
      <c r="J113" s="59"/>
      <c r="K113" s="59">
        <v>1</v>
      </c>
      <c r="L113" s="59">
        <v>4</v>
      </c>
      <c r="M113" s="59">
        <v>5</v>
      </c>
      <c r="N113" s="59">
        <v>8</v>
      </c>
      <c r="O113" s="59">
        <v>1</v>
      </c>
      <c r="P113" s="59"/>
      <c r="Q113" s="60">
        <v>7</v>
      </c>
      <c r="R113" s="60">
        <v>12</v>
      </c>
      <c r="S113" s="391">
        <v>19</v>
      </c>
    </row>
    <row r="114" spans="1:19" ht="23.25" customHeight="1">
      <c r="A114" s="390">
        <v>704222</v>
      </c>
      <c r="B114" s="59" t="s">
        <v>140</v>
      </c>
      <c r="C114" s="59" t="s">
        <v>337</v>
      </c>
      <c r="D114" s="59">
        <v>1</v>
      </c>
      <c r="E114" s="59">
        <v>1</v>
      </c>
      <c r="F114" s="59"/>
      <c r="G114" s="59">
        <v>1</v>
      </c>
      <c r="H114" s="59">
        <v>1</v>
      </c>
      <c r="I114" s="59"/>
      <c r="J114" s="59"/>
      <c r="K114" s="59"/>
      <c r="L114" s="59">
        <v>1</v>
      </c>
      <c r="M114" s="59">
        <v>8</v>
      </c>
      <c r="N114" s="59">
        <v>2</v>
      </c>
      <c r="O114" s="59"/>
      <c r="P114" s="59">
        <v>1</v>
      </c>
      <c r="Q114" s="60">
        <v>8</v>
      </c>
      <c r="R114" s="60">
        <v>4</v>
      </c>
      <c r="S114" s="391">
        <v>12</v>
      </c>
    </row>
    <row r="115" spans="1:19" ht="20.25" customHeight="1">
      <c r="A115" s="390">
        <v>709624</v>
      </c>
      <c r="B115" s="59" t="s">
        <v>140</v>
      </c>
      <c r="C115" s="59" t="s">
        <v>338</v>
      </c>
      <c r="D115" s="59">
        <v>1</v>
      </c>
      <c r="E115" s="59">
        <v>1</v>
      </c>
      <c r="F115" s="59"/>
      <c r="G115" s="59">
        <v>1</v>
      </c>
      <c r="H115" s="59">
        <v>1</v>
      </c>
      <c r="I115" s="59"/>
      <c r="J115" s="59"/>
      <c r="K115" s="59">
        <v>2</v>
      </c>
      <c r="L115" s="59">
        <v>1</v>
      </c>
      <c r="M115" s="59">
        <v>8</v>
      </c>
      <c r="N115" s="59">
        <v>7</v>
      </c>
      <c r="O115" s="59"/>
      <c r="P115" s="59"/>
      <c r="Q115" s="60">
        <v>10</v>
      </c>
      <c r="R115" s="60">
        <v>8</v>
      </c>
      <c r="S115" s="391">
        <v>18</v>
      </c>
    </row>
    <row r="116" spans="1:19" ht="20.25" customHeight="1">
      <c r="A116" s="390">
        <v>709469</v>
      </c>
      <c r="B116" s="59" t="s">
        <v>140</v>
      </c>
      <c r="C116" s="59" t="s">
        <v>341</v>
      </c>
      <c r="D116" s="59">
        <v>1</v>
      </c>
      <c r="E116" s="59">
        <v>1</v>
      </c>
      <c r="F116" s="59"/>
      <c r="G116" s="59">
        <v>1</v>
      </c>
      <c r="H116" s="59">
        <v>1</v>
      </c>
      <c r="I116" s="59"/>
      <c r="J116" s="59"/>
      <c r="K116" s="59">
        <v>4</v>
      </c>
      <c r="L116" s="59">
        <v>4</v>
      </c>
      <c r="M116" s="59">
        <v>8</v>
      </c>
      <c r="N116" s="59">
        <v>4</v>
      </c>
      <c r="O116" s="59"/>
      <c r="P116" s="59"/>
      <c r="Q116" s="60">
        <v>12</v>
      </c>
      <c r="R116" s="60">
        <v>8</v>
      </c>
      <c r="S116" s="391">
        <v>20</v>
      </c>
    </row>
    <row r="117" spans="1:19" ht="20.25" customHeight="1">
      <c r="A117" s="390">
        <v>704803</v>
      </c>
      <c r="B117" s="59" t="s">
        <v>140</v>
      </c>
      <c r="C117" s="59" t="s">
        <v>345</v>
      </c>
      <c r="D117" s="59">
        <v>1</v>
      </c>
      <c r="E117" s="59">
        <v>1</v>
      </c>
      <c r="F117" s="59"/>
      <c r="G117" s="59">
        <v>1</v>
      </c>
      <c r="H117" s="59">
        <v>1</v>
      </c>
      <c r="I117" s="59">
        <v>3</v>
      </c>
      <c r="J117" s="59"/>
      <c r="K117" s="59">
        <v>1</v>
      </c>
      <c r="L117" s="59">
        <v>3</v>
      </c>
      <c r="M117" s="59">
        <v>3</v>
      </c>
      <c r="N117" s="59">
        <v>2</v>
      </c>
      <c r="O117" s="59"/>
      <c r="P117" s="59"/>
      <c r="Q117" s="60">
        <v>7</v>
      </c>
      <c r="R117" s="60">
        <v>5</v>
      </c>
      <c r="S117" s="391">
        <v>12</v>
      </c>
    </row>
    <row r="118" spans="1:19" ht="20.25" customHeight="1">
      <c r="A118" s="390">
        <v>703870</v>
      </c>
      <c r="B118" s="59" t="s">
        <v>140</v>
      </c>
      <c r="C118" s="59" t="s">
        <v>347</v>
      </c>
      <c r="D118" s="59">
        <v>1</v>
      </c>
      <c r="E118" s="59">
        <v>2</v>
      </c>
      <c r="F118" s="59"/>
      <c r="G118" s="59">
        <v>1</v>
      </c>
      <c r="H118" s="59">
        <v>2</v>
      </c>
      <c r="I118" s="59"/>
      <c r="J118" s="59"/>
      <c r="K118" s="59">
        <v>1</v>
      </c>
      <c r="L118" s="59"/>
      <c r="M118" s="59">
        <v>16</v>
      </c>
      <c r="N118" s="59">
        <v>16</v>
      </c>
      <c r="O118" s="59"/>
      <c r="P118" s="59">
        <v>3</v>
      </c>
      <c r="Q118" s="60">
        <v>17</v>
      </c>
      <c r="R118" s="60">
        <v>19</v>
      </c>
      <c r="S118" s="391">
        <v>36</v>
      </c>
    </row>
    <row r="119" spans="1:19" ht="20.25" customHeight="1">
      <c r="A119" s="390">
        <v>703882</v>
      </c>
      <c r="B119" s="59" t="s">
        <v>140</v>
      </c>
      <c r="C119" s="59" t="s">
        <v>350</v>
      </c>
      <c r="D119" s="59">
        <v>1</v>
      </c>
      <c r="E119" s="59">
        <v>1</v>
      </c>
      <c r="F119" s="59"/>
      <c r="G119" s="59">
        <v>1</v>
      </c>
      <c r="H119" s="59">
        <v>1</v>
      </c>
      <c r="I119" s="59"/>
      <c r="J119" s="59"/>
      <c r="K119" s="59"/>
      <c r="L119" s="59">
        <v>1</v>
      </c>
      <c r="M119" s="59">
        <v>5</v>
      </c>
      <c r="N119" s="59">
        <v>7</v>
      </c>
      <c r="O119" s="59"/>
      <c r="P119" s="59"/>
      <c r="Q119" s="60">
        <v>5</v>
      </c>
      <c r="R119" s="60">
        <v>8</v>
      </c>
      <c r="S119" s="391">
        <v>13</v>
      </c>
    </row>
    <row r="120" spans="1:19" ht="24" customHeight="1">
      <c r="A120" s="390">
        <v>703894</v>
      </c>
      <c r="B120" s="59" t="s">
        <v>140</v>
      </c>
      <c r="C120" s="59" t="s">
        <v>354</v>
      </c>
      <c r="D120" s="59">
        <v>1</v>
      </c>
      <c r="E120" s="59">
        <v>2</v>
      </c>
      <c r="F120" s="59"/>
      <c r="G120" s="59">
        <v>2</v>
      </c>
      <c r="H120" s="59">
        <v>2</v>
      </c>
      <c r="I120" s="59"/>
      <c r="J120" s="59"/>
      <c r="K120" s="59">
        <v>5</v>
      </c>
      <c r="L120" s="59">
        <v>5</v>
      </c>
      <c r="M120" s="59">
        <v>10</v>
      </c>
      <c r="N120" s="59">
        <v>16</v>
      </c>
      <c r="O120" s="59"/>
      <c r="P120" s="59"/>
      <c r="Q120" s="60">
        <v>15</v>
      </c>
      <c r="R120" s="60">
        <v>21</v>
      </c>
      <c r="S120" s="391">
        <v>36</v>
      </c>
    </row>
    <row r="121" spans="1:19" ht="20.25" customHeight="1">
      <c r="A121" s="390">
        <v>703937</v>
      </c>
      <c r="B121" s="59" t="s">
        <v>140</v>
      </c>
      <c r="C121" s="59" t="s">
        <v>359</v>
      </c>
      <c r="D121" s="59">
        <v>1</v>
      </c>
      <c r="E121" s="59">
        <v>1</v>
      </c>
      <c r="F121" s="59"/>
      <c r="G121" s="59">
        <v>1</v>
      </c>
      <c r="H121" s="59">
        <v>1</v>
      </c>
      <c r="I121" s="59">
        <v>1</v>
      </c>
      <c r="J121" s="59">
        <v>1</v>
      </c>
      <c r="K121" s="59">
        <v>3</v>
      </c>
      <c r="L121" s="59">
        <v>3</v>
      </c>
      <c r="M121" s="59">
        <v>2</v>
      </c>
      <c r="N121" s="59"/>
      <c r="O121" s="59"/>
      <c r="P121" s="59"/>
      <c r="Q121" s="60">
        <v>6</v>
      </c>
      <c r="R121" s="60">
        <v>4</v>
      </c>
      <c r="S121" s="391">
        <v>10</v>
      </c>
    </row>
    <row r="122" spans="1:19" ht="20.25" customHeight="1">
      <c r="A122" s="390">
        <v>704820</v>
      </c>
      <c r="B122" s="59" t="s">
        <v>140</v>
      </c>
      <c r="C122" s="59" t="s">
        <v>360</v>
      </c>
      <c r="D122" s="59">
        <v>1</v>
      </c>
      <c r="E122" s="59">
        <v>1</v>
      </c>
      <c r="F122" s="59"/>
      <c r="G122" s="59">
        <v>1</v>
      </c>
      <c r="H122" s="59">
        <v>1</v>
      </c>
      <c r="I122" s="59"/>
      <c r="J122" s="59"/>
      <c r="K122" s="59"/>
      <c r="L122" s="59">
        <v>4</v>
      </c>
      <c r="M122" s="59">
        <v>3</v>
      </c>
      <c r="N122" s="59">
        <v>2</v>
      </c>
      <c r="O122" s="59"/>
      <c r="P122" s="59"/>
      <c r="Q122" s="60">
        <v>3</v>
      </c>
      <c r="R122" s="60">
        <v>6</v>
      </c>
      <c r="S122" s="391">
        <v>9</v>
      </c>
    </row>
    <row r="123" spans="1:19" ht="20.25" customHeight="1">
      <c r="A123" s="390">
        <v>704839</v>
      </c>
      <c r="B123" s="59" t="s">
        <v>140</v>
      </c>
      <c r="C123" s="59" t="s">
        <v>364</v>
      </c>
      <c r="D123" s="59">
        <v>1</v>
      </c>
      <c r="E123" s="59">
        <v>1</v>
      </c>
      <c r="F123" s="59"/>
      <c r="G123" s="59">
        <v>1</v>
      </c>
      <c r="H123" s="59">
        <v>1</v>
      </c>
      <c r="I123" s="59">
        <v>1</v>
      </c>
      <c r="J123" s="59">
        <v>1</v>
      </c>
      <c r="K123" s="59">
        <v>3</v>
      </c>
      <c r="L123" s="59">
        <v>5</v>
      </c>
      <c r="M123" s="59">
        <v>4</v>
      </c>
      <c r="N123" s="59">
        <v>1</v>
      </c>
      <c r="O123" s="59"/>
      <c r="P123" s="59"/>
      <c r="Q123" s="60">
        <v>8</v>
      </c>
      <c r="R123" s="60">
        <v>7</v>
      </c>
      <c r="S123" s="391">
        <v>15</v>
      </c>
    </row>
    <row r="124" spans="1:19" ht="20.25" customHeight="1">
      <c r="A124" s="390">
        <v>704853</v>
      </c>
      <c r="B124" s="59" t="s">
        <v>140</v>
      </c>
      <c r="C124" s="59" t="s">
        <v>365</v>
      </c>
      <c r="D124" s="59">
        <v>1</v>
      </c>
      <c r="E124" s="59">
        <v>1</v>
      </c>
      <c r="F124" s="59"/>
      <c r="G124" s="59">
        <v>1</v>
      </c>
      <c r="H124" s="59">
        <v>1</v>
      </c>
      <c r="I124" s="59">
        <v>2</v>
      </c>
      <c r="J124" s="59"/>
      <c r="K124" s="59">
        <v>4</v>
      </c>
      <c r="L124" s="59">
        <v>3</v>
      </c>
      <c r="M124" s="59">
        <v>1</v>
      </c>
      <c r="N124" s="59"/>
      <c r="O124" s="59"/>
      <c r="P124" s="59"/>
      <c r="Q124" s="60">
        <v>7</v>
      </c>
      <c r="R124" s="60">
        <v>3</v>
      </c>
      <c r="S124" s="391">
        <v>10</v>
      </c>
    </row>
    <row r="125" spans="1:19" ht="20.25" customHeight="1">
      <c r="A125" s="390">
        <v>704145</v>
      </c>
      <c r="B125" s="59" t="s">
        <v>140</v>
      </c>
      <c r="C125" s="59" t="s">
        <v>368</v>
      </c>
      <c r="D125" s="59">
        <v>1</v>
      </c>
      <c r="E125" s="59">
        <v>1</v>
      </c>
      <c r="F125" s="59"/>
      <c r="G125" s="59">
        <v>1</v>
      </c>
      <c r="H125" s="59">
        <v>1</v>
      </c>
      <c r="I125" s="59"/>
      <c r="J125" s="59">
        <v>1</v>
      </c>
      <c r="K125" s="59">
        <v>3</v>
      </c>
      <c r="L125" s="59">
        <v>8</v>
      </c>
      <c r="M125" s="59">
        <v>6</v>
      </c>
      <c r="N125" s="59">
        <v>4</v>
      </c>
      <c r="O125" s="59">
        <v>1</v>
      </c>
      <c r="P125" s="59"/>
      <c r="Q125" s="60">
        <v>10</v>
      </c>
      <c r="R125" s="60">
        <v>13</v>
      </c>
      <c r="S125" s="391">
        <v>23</v>
      </c>
    </row>
    <row r="126" spans="1:19" ht="20.25" customHeight="1">
      <c r="A126" s="390">
        <v>704155</v>
      </c>
      <c r="B126" s="59" t="s">
        <v>140</v>
      </c>
      <c r="C126" s="59" t="s">
        <v>369</v>
      </c>
      <c r="D126" s="59">
        <v>1</v>
      </c>
      <c r="E126" s="59">
        <v>1</v>
      </c>
      <c r="F126" s="59"/>
      <c r="G126" s="59">
        <v>1</v>
      </c>
      <c r="H126" s="59">
        <v>1</v>
      </c>
      <c r="I126" s="59">
        <v>2</v>
      </c>
      <c r="J126" s="59"/>
      <c r="K126" s="59">
        <v>6</v>
      </c>
      <c r="L126" s="59">
        <v>6</v>
      </c>
      <c r="M126" s="59">
        <v>7</v>
      </c>
      <c r="N126" s="59">
        <v>11</v>
      </c>
      <c r="O126" s="59">
        <v>2</v>
      </c>
      <c r="P126" s="59"/>
      <c r="Q126" s="60">
        <v>17</v>
      </c>
      <c r="R126" s="60">
        <v>17</v>
      </c>
      <c r="S126" s="391">
        <v>34</v>
      </c>
    </row>
    <row r="127" spans="1:19" ht="20.25" customHeight="1">
      <c r="A127" s="390">
        <v>704180</v>
      </c>
      <c r="B127" s="59" t="s">
        <v>140</v>
      </c>
      <c r="C127" s="59" t="s">
        <v>371</v>
      </c>
      <c r="D127" s="59">
        <v>1</v>
      </c>
      <c r="E127" s="59">
        <v>1</v>
      </c>
      <c r="F127" s="59"/>
      <c r="G127" s="59">
        <v>1</v>
      </c>
      <c r="H127" s="59">
        <v>1</v>
      </c>
      <c r="I127" s="59"/>
      <c r="J127" s="59"/>
      <c r="K127" s="59">
        <v>4</v>
      </c>
      <c r="L127" s="59"/>
      <c r="M127" s="59">
        <v>8</v>
      </c>
      <c r="N127" s="59">
        <v>5</v>
      </c>
      <c r="O127" s="59">
        <v>1</v>
      </c>
      <c r="P127" s="59"/>
      <c r="Q127" s="60">
        <v>13</v>
      </c>
      <c r="R127" s="60">
        <v>5</v>
      </c>
      <c r="S127" s="391">
        <v>18</v>
      </c>
    </row>
    <row r="128" spans="1:19" ht="20.25" customHeight="1">
      <c r="A128" s="390">
        <v>703961</v>
      </c>
      <c r="B128" s="59" t="s">
        <v>140</v>
      </c>
      <c r="C128" s="59" t="s">
        <v>375</v>
      </c>
      <c r="D128" s="59">
        <v>1</v>
      </c>
      <c r="E128" s="59">
        <v>1</v>
      </c>
      <c r="F128" s="59"/>
      <c r="G128" s="59">
        <v>1</v>
      </c>
      <c r="H128" s="59">
        <v>1</v>
      </c>
      <c r="I128" s="59"/>
      <c r="J128" s="59"/>
      <c r="K128" s="59">
        <v>4</v>
      </c>
      <c r="L128" s="59">
        <v>3</v>
      </c>
      <c r="M128" s="59">
        <v>4</v>
      </c>
      <c r="N128" s="59">
        <v>5</v>
      </c>
      <c r="O128" s="59"/>
      <c r="P128" s="59">
        <v>1</v>
      </c>
      <c r="Q128" s="60">
        <v>8</v>
      </c>
      <c r="R128" s="60">
        <v>9</v>
      </c>
      <c r="S128" s="391">
        <v>17</v>
      </c>
    </row>
    <row r="129" spans="1:19" ht="20.25" customHeight="1">
      <c r="A129" s="390">
        <v>704126</v>
      </c>
      <c r="B129" s="59" t="s">
        <v>140</v>
      </c>
      <c r="C129" s="59" t="s">
        <v>377</v>
      </c>
      <c r="D129" s="59">
        <v>1</v>
      </c>
      <c r="E129" s="59">
        <v>1</v>
      </c>
      <c r="F129" s="59"/>
      <c r="G129" s="59">
        <v>1</v>
      </c>
      <c r="H129" s="59">
        <v>1</v>
      </c>
      <c r="I129" s="59"/>
      <c r="J129" s="59"/>
      <c r="K129" s="59">
        <v>4</v>
      </c>
      <c r="L129" s="59">
        <v>2</v>
      </c>
      <c r="M129" s="59">
        <v>11</v>
      </c>
      <c r="N129" s="59">
        <v>4</v>
      </c>
      <c r="O129" s="59"/>
      <c r="P129" s="59"/>
      <c r="Q129" s="60">
        <v>15</v>
      </c>
      <c r="R129" s="60">
        <v>6</v>
      </c>
      <c r="S129" s="391">
        <v>21</v>
      </c>
    </row>
    <row r="130" spans="1:19" ht="20.25" customHeight="1">
      <c r="A130" s="390">
        <v>704131</v>
      </c>
      <c r="B130" s="59" t="s">
        <v>140</v>
      </c>
      <c r="C130" s="59" t="s">
        <v>378</v>
      </c>
      <c r="D130" s="59">
        <v>1</v>
      </c>
      <c r="E130" s="59">
        <v>1</v>
      </c>
      <c r="F130" s="59"/>
      <c r="G130" s="59">
        <v>1</v>
      </c>
      <c r="H130" s="59">
        <v>1</v>
      </c>
      <c r="I130" s="59"/>
      <c r="J130" s="59"/>
      <c r="K130" s="59"/>
      <c r="L130" s="59">
        <v>2</v>
      </c>
      <c r="M130" s="59">
        <v>6</v>
      </c>
      <c r="N130" s="59">
        <v>11</v>
      </c>
      <c r="O130" s="59">
        <v>1</v>
      </c>
      <c r="P130" s="59"/>
      <c r="Q130" s="60">
        <v>7</v>
      </c>
      <c r="R130" s="60">
        <v>13</v>
      </c>
      <c r="S130" s="391">
        <v>20</v>
      </c>
    </row>
    <row r="131" spans="1:19" ht="20.25" customHeight="1">
      <c r="A131" s="390">
        <v>704136</v>
      </c>
      <c r="B131" s="59" t="s">
        <v>140</v>
      </c>
      <c r="C131" s="59" t="s">
        <v>380</v>
      </c>
      <c r="D131" s="59">
        <v>1</v>
      </c>
      <c r="E131" s="59">
        <v>1</v>
      </c>
      <c r="F131" s="59"/>
      <c r="G131" s="59">
        <v>1</v>
      </c>
      <c r="H131" s="59">
        <v>1</v>
      </c>
      <c r="I131" s="59"/>
      <c r="J131" s="59"/>
      <c r="K131" s="59"/>
      <c r="L131" s="59">
        <v>6</v>
      </c>
      <c r="M131" s="59">
        <v>5</v>
      </c>
      <c r="N131" s="59">
        <v>4</v>
      </c>
      <c r="O131" s="59"/>
      <c r="P131" s="59"/>
      <c r="Q131" s="60">
        <v>5</v>
      </c>
      <c r="R131" s="60">
        <v>10</v>
      </c>
      <c r="S131" s="391">
        <v>15</v>
      </c>
    </row>
    <row r="132" spans="1:19" ht="20.25" customHeight="1">
      <c r="A132" s="390">
        <v>709448</v>
      </c>
      <c r="B132" s="59" t="s">
        <v>140</v>
      </c>
      <c r="C132" s="59" t="s">
        <v>383</v>
      </c>
      <c r="D132" s="59">
        <v>1</v>
      </c>
      <c r="E132" s="59"/>
      <c r="F132" s="59"/>
      <c r="G132" s="59">
        <v>1</v>
      </c>
      <c r="H132" s="59">
        <v>1</v>
      </c>
      <c r="I132" s="59"/>
      <c r="J132" s="59"/>
      <c r="K132" s="59">
        <v>3</v>
      </c>
      <c r="L132" s="59">
        <v>5</v>
      </c>
      <c r="M132" s="59">
        <v>1</v>
      </c>
      <c r="N132" s="59">
        <v>2</v>
      </c>
      <c r="O132" s="59"/>
      <c r="P132" s="59"/>
      <c r="Q132" s="60">
        <v>4</v>
      </c>
      <c r="R132" s="60">
        <v>7</v>
      </c>
      <c r="S132" s="391">
        <v>11</v>
      </c>
    </row>
    <row r="133" spans="1:19" ht="20.25" customHeight="1">
      <c r="A133" s="390">
        <v>709438</v>
      </c>
      <c r="B133" s="59" t="s">
        <v>140</v>
      </c>
      <c r="C133" s="59" t="s">
        <v>387</v>
      </c>
      <c r="D133" s="59">
        <v>1</v>
      </c>
      <c r="E133" s="59">
        <v>1</v>
      </c>
      <c r="F133" s="59"/>
      <c r="G133" s="59">
        <v>1</v>
      </c>
      <c r="H133" s="59">
        <v>1</v>
      </c>
      <c r="I133" s="59"/>
      <c r="J133" s="59"/>
      <c r="K133" s="59">
        <v>2</v>
      </c>
      <c r="L133" s="59">
        <v>3</v>
      </c>
      <c r="M133" s="59">
        <v>5</v>
      </c>
      <c r="N133" s="59">
        <v>10</v>
      </c>
      <c r="O133" s="59"/>
      <c r="P133" s="59"/>
      <c r="Q133" s="60">
        <v>7</v>
      </c>
      <c r="R133" s="60">
        <v>13</v>
      </c>
      <c r="S133" s="391">
        <v>20</v>
      </c>
    </row>
    <row r="134" spans="1:19" s="58" customFormat="1" ht="20.25" customHeight="1">
      <c r="A134" s="1127" t="s">
        <v>750</v>
      </c>
      <c r="B134" s="1128"/>
      <c r="C134" s="1129"/>
      <c r="D134" s="360">
        <f>SUM(D73:D133)</f>
        <v>61</v>
      </c>
      <c r="E134" s="360">
        <f t="shared" ref="E134:S134" si="5">SUM(E73:E133)</f>
        <v>61</v>
      </c>
      <c r="F134" s="360">
        <f t="shared" si="5"/>
        <v>0</v>
      </c>
      <c r="G134" s="360">
        <f t="shared" si="5"/>
        <v>63</v>
      </c>
      <c r="H134" s="360">
        <f t="shared" si="5"/>
        <v>64</v>
      </c>
      <c r="I134" s="360">
        <f t="shared" si="5"/>
        <v>24</v>
      </c>
      <c r="J134" s="360">
        <f t="shared" si="5"/>
        <v>18</v>
      </c>
      <c r="K134" s="360">
        <f t="shared" si="5"/>
        <v>146</v>
      </c>
      <c r="L134" s="360">
        <f t="shared" si="5"/>
        <v>170</v>
      </c>
      <c r="M134" s="360">
        <f t="shared" si="5"/>
        <v>337</v>
      </c>
      <c r="N134" s="360">
        <f t="shared" si="5"/>
        <v>308</v>
      </c>
      <c r="O134" s="360">
        <f t="shared" si="5"/>
        <v>10</v>
      </c>
      <c r="P134" s="360">
        <f t="shared" si="5"/>
        <v>8</v>
      </c>
      <c r="Q134" s="360">
        <f t="shared" si="5"/>
        <v>517</v>
      </c>
      <c r="R134" s="360">
        <f t="shared" si="5"/>
        <v>504</v>
      </c>
      <c r="S134" s="392">
        <f t="shared" si="5"/>
        <v>1021</v>
      </c>
    </row>
    <row r="135" spans="1:19" ht="20.25" customHeight="1">
      <c r="A135" s="393">
        <v>703529</v>
      </c>
      <c r="B135" s="65" t="s">
        <v>140</v>
      </c>
      <c r="C135" s="65" t="s">
        <v>143</v>
      </c>
      <c r="D135" s="65">
        <v>1</v>
      </c>
      <c r="E135" s="65">
        <v>2</v>
      </c>
      <c r="F135" s="65"/>
      <c r="G135" s="65">
        <v>2</v>
      </c>
      <c r="H135" s="65">
        <v>2</v>
      </c>
      <c r="I135" s="65"/>
      <c r="J135" s="65"/>
      <c r="K135" s="65">
        <v>7</v>
      </c>
      <c r="L135" s="65">
        <v>4</v>
      </c>
      <c r="M135" s="65">
        <v>13</v>
      </c>
      <c r="N135" s="65">
        <v>18</v>
      </c>
      <c r="O135" s="65">
        <v>1</v>
      </c>
      <c r="P135" s="65">
        <v>1</v>
      </c>
      <c r="Q135" s="40">
        <v>21</v>
      </c>
      <c r="R135" s="40">
        <v>23</v>
      </c>
      <c r="S135" s="47">
        <v>44</v>
      </c>
    </row>
    <row r="136" spans="1:19" ht="20.25" customHeight="1">
      <c r="A136" s="393">
        <v>703544</v>
      </c>
      <c r="B136" s="65" t="s">
        <v>140</v>
      </c>
      <c r="C136" s="65" t="s">
        <v>192</v>
      </c>
      <c r="D136" s="65">
        <v>1</v>
      </c>
      <c r="E136" s="65">
        <v>4</v>
      </c>
      <c r="F136" s="65"/>
      <c r="G136" s="65">
        <v>2</v>
      </c>
      <c r="H136" s="65">
        <v>4</v>
      </c>
      <c r="I136" s="65"/>
      <c r="J136" s="65"/>
      <c r="K136" s="65">
        <v>5</v>
      </c>
      <c r="L136" s="65">
        <v>7</v>
      </c>
      <c r="M136" s="65">
        <v>31</v>
      </c>
      <c r="N136" s="65">
        <v>25</v>
      </c>
      <c r="O136" s="65">
        <v>2</v>
      </c>
      <c r="P136" s="65">
        <v>1</v>
      </c>
      <c r="Q136" s="40">
        <v>38</v>
      </c>
      <c r="R136" s="40">
        <v>33</v>
      </c>
      <c r="S136" s="47">
        <v>71</v>
      </c>
    </row>
    <row r="137" spans="1:19" s="2" customFormat="1" ht="20.25" customHeight="1">
      <c r="A137" s="393">
        <v>703534</v>
      </c>
      <c r="B137" s="65" t="s">
        <v>140</v>
      </c>
      <c r="C137" s="65" t="s">
        <v>207</v>
      </c>
      <c r="D137" s="65">
        <v>1</v>
      </c>
      <c r="E137" s="65">
        <v>2</v>
      </c>
      <c r="F137" s="65"/>
      <c r="G137" s="65">
        <v>2</v>
      </c>
      <c r="H137" s="65">
        <v>2</v>
      </c>
      <c r="I137" s="65"/>
      <c r="J137" s="65"/>
      <c r="K137" s="65">
        <v>4</v>
      </c>
      <c r="L137" s="65">
        <v>3</v>
      </c>
      <c r="M137" s="65">
        <v>16</v>
      </c>
      <c r="N137" s="65">
        <v>20</v>
      </c>
      <c r="O137" s="65">
        <v>1</v>
      </c>
      <c r="P137" s="65">
        <v>1</v>
      </c>
      <c r="Q137" s="40">
        <v>21</v>
      </c>
      <c r="R137" s="40">
        <v>24</v>
      </c>
      <c r="S137" s="47">
        <v>45</v>
      </c>
    </row>
    <row r="138" spans="1:19" ht="20.25" customHeight="1">
      <c r="A138" s="393">
        <v>703539</v>
      </c>
      <c r="B138" s="65" t="s">
        <v>140</v>
      </c>
      <c r="C138" s="65" t="s">
        <v>223</v>
      </c>
      <c r="D138" s="65">
        <v>1</v>
      </c>
      <c r="E138" s="65">
        <v>4</v>
      </c>
      <c r="F138" s="65"/>
      <c r="G138" s="65">
        <v>2</v>
      </c>
      <c r="H138" s="65">
        <v>4</v>
      </c>
      <c r="I138" s="65"/>
      <c r="J138" s="65"/>
      <c r="K138" s="65">
        <v>9</v>
      </c>
      <c r="L138" s="65">
        <v>8</v>
      </c>
      <c r="M138" s="65">
        <v>30</v>
      </c>
      <c r="N138" s="65">
        <v>31</v>
      </c>
      <c r="O138" s="65">
        <v>2</v>
      </c>
      <c r="P138" s="65">
        <v>4</v>
      </c>
      <c r="Q138" s="40">
        <v>41</v>
      </c>
      <c r="R138" s="40">
        <v>43</v>
      </c>
      <c r="S138" s="47">
        <v>84</v>
      </c>
    </row>
    <row r="139" spans="1:19" ht="20.25" customHeight="1">
      <c r="A139" s="393">
        <v>707863</v>
      </c>
      <c r="B139" s="65" t="s">
        <v>140</v>
      </c>
      <c r="C139" s="65" t="s">
        <v>231</v>
      </c>
      <c r="D139" s="65">
        <v>1</v>
      </c>
      <c r="E139" s="65">
        <v>2</v>
      </c>
      <c r="F139" s="65"/>
      <c r="G139" s="65">
        <v>1</v>
      </c>
      <c r="H139" s="65">
        <v>2</v>
      </c>
      <c r="I139" s="65"/>
      <c r="J139" s="65"/>
      <c r="K139" s="65">
        <v>2</v>
      </c>
      <c r="L139" s="65">
        <v>1</v>
      </c>
      <c r="M139" s="65">
        <v>12</v>
      </c>
      <c r="N139" s="65">
        <v>18</v>
      </c>
      <c r="O139" s="65"/>
      <c r="P139" s="65"/>
      <c r="Q139" s="40">
        <v>14</v>
      </c>
      <c r="R139" s="40">
        <v>19</v>
      </c>
      <c r="S139" s="47">
        <v>33</v>
      </c>
    </row>
    <row r="140" spans="1:19" ht="20.25" customHeight="1">
      <c r="A140" s="393">
        <v>703248</v>
      </c>
      <c r="B140" s="65" t="s">
        <v>140</v>
      </c>
      <c r="C140" s="65" t="s">
        <v>233</v>
      </c>
      <c r="D140" s="65">
        <v>1</v>
      </c>
      <c r="E140" s="65">
        <v>3</v>
      </c>
      <c r="F140" s="65"/>
      <c r="G140" s="65">
        <v>2</v>
      </c>
      <c r="H140" s="65">
        <v>4</v>
      </c>
      <c r="I140" s="65"/>
      <c r="J140" s="65"/>
      <c r="K140" s="65">
        <v>4</v>
      </c>
      <c r="L140" s="65">
        <v>7</v>
      </c>
      <c r="M140" s="65">
        <v>47</v>
      </c>
      <c r="N140" s="65">
        <v>32</v>
      </c>
      <c r="O140" s="65">
        <v>4</v>
      </c>
      <c r="P140" s="65">
        <v>2</v>
      </c>
      <c r="Q140" s="40">
        <v>55</v>
      </c>
      <c r="R140" s="40">
        <v>41</v>
      </c>
      <c r="S140" s="47">
        <v>96</v>
      </c>
    </row>
    <row r="141" spans="1:19" ht="20.25" customHeight="1">
      <c r="A141" s="393">
        <v>703378</v>
      </c>
      <c r="B141" s="65" t="s">
        <v>140</v>
      </c>
      <c r="C141" s="65" t="s">
        <v>252</v>
      </c>
      <c r="D141" s="65">
        <v>1</v>
      </c>
      <c r="E141" s="65"/>
      <c r="F141" s="65"/>
      <c r="G141" s="65">
        <v>1</v>
      </c>
      <c r="H141" s="65">
        <v>1</v>
      </c>
      <c r="I141" s="65"/>
      <c r="J141" s="65">
        <v>1</v>
      </c>
      <c r="K141" s="65">
        <v>2</v>
      </c>
      <c r="L141" s="65"/>
      <c r="M141" s="65">
        <v>7</v>
      </c>
      <c r="N141" s="65">
        <v>4</v>
      </c>
      <c r="O141" s="65"/>
      <c r="P141" s="65">
        <v>1</v>
      </c>
      <c r="Q141" s="40">
        <v>9</v>
      </c>
      <c r="R141" s="40">
        <v>6</v>
      </c>
      <c r="S141" s="47">
        <v>15</v>
      </c>
    </row>
    <row r="142" spans="1:19" ht="20.25" customHeight="1">
      <c r="A142" s="393">
        <v>757727</v>
      </c>
      <c r="B142" s="65" t="s">
        <v>140</v>
      </c>
      <c r="C142" s="65" t="s">
        <v>673</v>
      </c>
      <c r="D142" s="65">
        <v>1</v>
      </c>
      <c r="E142" s="65">
        <v>2</v>
      </c>
      <c r="F142" s="65"/>
      <c r="G142" s="65">
        <v>1</v>
      </c>
      <c r="H142" s="65">
        <v>2</v>
      </c>
      <c r="I142" s="65"/>
      <c r="J142" s="65"/>
      <c r="K142" s="65">
        <v>7</v>
      </c>
      <c r="L142" s="65">
        <v>7</v>
      </c>
      <c r="M142" s="65">
        <v>18</v>
      </c>
      <c r="N142" s="65">
        <v>11</v>
      </c>
      <c r="O142" s="65">
        <v>3</v>
      </c>
      <c r="P142" s="65">
        <v>2</v>
      </c>
      <c r="Q142" s="40">
        <v>28</v>
      </c>
      <c r="R142" s="40">
        <v>20</v>
      </c>
      <c r="S142" s="47">
        <v>48</v>
      </c>
    </row>
    <row r="143" spans="1:19" ht="20.25" customHeight="1">
      <c r="A143" s="393">
        <v>703542</v>
      </c>
      <c r="B143" s="65" t="s">
        <v>140</v>
      </c>
      <c r="C143" s="65" t="s">
        <v>317</v>
      </c>
      <c r="D143" s="65">
        <v>1</v>
      </c>
      <c r="E143" s="65">
        <v>2</v>
      </c>
      <c r="F143" s="65"/>
      <c r="G143" s="65">
        <v>1</v>
      </c>
      <c r="H143" s="65">
        <v>2</v>
      </c>
      <c r="I143" s="65"/>
      <c r="J143" s="65"/>
      <c r="K143" s="65">
        <v>4</v>
      </c>
      <c r="L143" s="65">
        <v>7</v>
      </c>
      <c r="M143" s="65">
        <v>11</v>
      </c>
      <c r="N143" s="65">
        <v>18</v>
      </c>
      <c r="O143" s="65">
        <v>2</v>
      </c>
      <c r="P143" s="65"/>
      <c r="Q143" s="40">
        <v>17</v>
      </c>
      <c r="R143" s="40">
        <v>25</v>
      </c>
      <c r="S143" s="47">
        <v>42</v>
      </c>
    </row>
    <row r="144" spans="1:19" ht="23.25" customHeight="1">
      <c r="A144" s="393">
        <v>747916</v>
      </c>
      <c r="B144" s="65" t="s">
        <v>140</v>
      </c>
      <c r="C144" s="65" t="s">
        <v>367</v>
      </c>
      <c r="D144" s="65">
        <v>1</v>
      </c>
      <c r="E144" s="65">
        <v>2</v>
      </c>
      <c r="F144" s="65"/>
      <c r="G144" s="65">
        <v>2</v>
      </c>
      <c r="H144" s="65">
        <v>2</v>
      </c>
      <c r="I144" s="65"/>
      <c r="J144" s="65">
        <v>1</v>
      </c>
      <c r="K144" s="65">
        <v>2</v>
      </c>
      <c r="L144" s="65">
        <v>6</v>
      </c>
      <c r="M144" s="65">
        <v>16</v>
      </c>
      <c r="N144" s="65">
        <v>9</v>
      </c>
      <c r="O144" s="65"/>
      <c r="P144" s="65"/>
      <c r="Q144" s="40">
        <v>18</v>
      </c>
      <c r="R144" s="40">
        <v>16</v>
      </c>
      <c r="S144" s="47">
        <v>34</v>
      </c>
    </row>
    <row r="145" spans="1:19" ht="20.25" customHeight="1">
      <c r="A145" s="393">
        <v>703556</v>
      </c>
      <c r="B145" s="65" t="s">
        <v>140</v>
      </c>
      <c r="C145" s="65" t="s">
        <v>386</v>
      </c>
      <c r="D145" s="65">
        <v>1</v>
      </c>
      <c r="E145" s="65">
        <v>1</v>
      </c>
      <c r="F145" s="65"/>
      <c r="G145" s="65">
        <v>1</v>
      </c>
      <c r="H145" s="65">
        <v>1</v>
      </c>
      <c r="I145" s="65"/>
      <c r="J145" s="65"/>
      <c r="K145" s="65"/>
      <c r="L145" s="65">
        <v>3</v>
      </c>
      <c r="M145" s="65">
        <v>3</v>
      </c>
      <c r="N145" s="65">
        <v>5</v>
      </c>
      <c r="O145" s="65"/>
      <c r="P145" s="65"/>
      <c r="Q145" s="40">
        <v>3</v>
      </c>
      <c r="R145" s="40">
        <v>8</v>
      </c>
      <c r="S145" s="47">
        <v>11</v>
      </c>
    </row>
    <row r="146" spans="1:19" ht="20.25" customHeight="1">
      <c r="A146" s="394">
        <v>99952571</v>
      </c>
      <c r="B146" s="63" t="s">
        <v>140</v>
      </c>
      <c r="C146" s="63" t="s">
        <v>295</v>
      </c>
      <c r="D146" s="63">
        <v>1</v>
      </c>
      <c r="E146" s="63">
        <v>2</v>
      </c>
      <c r="F146" s="63"/>
      <c r="G146" s="71">
        <v>2</v>
      </c>
      <c r="H146" s="63">
        <v>2</v>
      </c>
      <c r="I146" s="63"/>
      <c r="J146" s="63"/>
      <c r="K146" s="63">
        <v>6</v>
      </c>
      <c r="L146" s="63">
        <v>5</v>
      </c>
      <c r="M146" s="63">
        <v>12</v>
      </c>
      <c r="N146" s="63">
        <v>9</v>
      </c>
      <c r="O146" s="63">
        <v>1</v>
      </c>
      <c r="P146" s="63">
        <v>1</v>
      </c>
      <c r="Q146" s="64">
        <v>19</v>
      </c>
      <c r="R146" s="64">
        <v>15</v>
      </c>
      <c r="S146" s="395">
        <v>34</v>
      </c>
    </row>
    <row r="147" spans="1:19" s="58" customFormat="1" ht="20.25" customHeight="1">
      <c r="A147" s="1127" t="s">
        <v>751</v>
      </c>
      <c r="B147" s="1128"/>
      <c r="C147" s="1129"/>
      <c r="D147" s="360">
        <f>SUM(D135:D146)</f>
        <v>12</v>
      </c>
      <c r="E147" s="360">
        <f t="shared" ref="E147:S147" si="6">SUM(E135:E146)</f>
        <v>26</v>
      </c>
      <c r="F147" s="360">
        <f t="shared" si="6"/>
        <v>0</v>
      </c>
      <c r="G147" s="360">
        <f t="shared" si="6"/>
        <v>19</v>
      </c>
      <c r="H147" s="360">
        <f t="shared" si="6"/>
        <v>28</v>
      </c>
      <c r="I147" s="360"/>
      <c r="J147" s="360">
        <f t="shared" si="6"/>
        <v>2</v>
      </c>
      <c r="K147" s="360">
        <f t="shared" si="6"/>
        <v>52</v>
      </c>
      <c r="L147" s="360">
        <f t="shared" si="6"/>
        <v>58</v>
      </c>
      <c r="M147" s="360">
        <f t="shared" si="6"/>
        <v>216</v>
      </c>
      <c r="N147" s="360">
        <f t="shared" si="6"/>
        <v>200</v>
      </c>
      <c r="O147" s="360">
        <f t="shared" si="6"/>
        <v>16</v>
      </c>
      <c r="P147" s="360">
        <f t="shared" si="6"/>
        <v>13</v>
      </c>
      <c r="Q147" s="360">
        <f t="shared" si="6"/>
        <v>284</v>
      </c>
      <c r="R147" s="360">
        <f t="shared" si="6"/>
        <v>273</v>
      </c>
      <c r="S147" s="392">
        <f t="shared" si="6"/>
        <v>557</v>
      </c>
    </row>
    <row r="148" spans="1:19" ht="20.25" customHeight="1">
      <c r="A148" s="393">
        <v>707234</v>
      </c>
      <c r="B148" s="65" t="s">
        <v>140</v>
      </c>
      <c r="C148" s="65" t="s">
        <v>151</v>
      </c>
      <c r="D148" s="65">
        <v>1</v>
      </c>
      <c r="E148" s="65">
        <v>1</v>
      </c>
      <c r="F148" s="65"/>
      <c r="G148" s="65">
        <v>1</v>
      </c>
      <c r="H148" s="65">
        <v>1</v>
      </c>
      <c r="I148" s="65"/>
      <c r="J148" s="65"/>
      <c r="K148" s="65">
        <v>2</v>
      </c>
      <c r="L148" s="65">
        <v>5</v>
      </c>
      <c r="M148" s="65">
        <v>2</v>
      </c>
      <c r="N148" s="65">
        <v>4</v>
      </c>
      <c r="O148" s="65"/>
      <c r="P148" s="65"/>
      <c r="Q148" s="40">
        <v>4</v>
      </c>
      <c r="R148" s="40">
        <v>9</v>
      </c>
      <c r="S148" s="47">
        <v>13</v>
      </c>
    </row>
    <row r="149" spans="1:19" ht="20.25" customHeight="1">
      <c r="A149" s="393">
        <v>709568</v>
      </c>
      <c r="B149" s="65" t="s">
        <v>140</v>
      </c>
      <c r="C149" s="65" t="s">
        <v>181</v>
      </c>
      <c r="D149" s="65">
        <v>1</v>
      </c>
      <c r="E149" s="65">
        <v>1</v>
      </c>
      <c r="F149" s="65"/>
      <c r="G149" s="65">
        <v>1</v>
      </c>
      <c r="H149" s="65">
        <v>1</v>
      </c>
      <c r="I149" s="65"/>
      <c r="J149" s="65"/>
      <c r="K149" s="65"/>
      <c r="L149" s="65">
        <v>2</v>
      </c>
      <c r="M149" s="65">
        <v>4</v>
      </c>
      <c r="N149" s="65">
        <v>6</v>
      </c>
      <c r="O149" s="65"/>
      <c r="P149" s="65"/>
      <c r="Q149" s="40">
        <v>4</v>
      </c>
      <c r="R149" s="40">
        <v>8</v>
      </c>
      <c r="S149" s="47">
        <v>12</v>
      </c>
    </row>
    <row r="150" spans="1:19" ht="24.75" customHeight="1">
      <c r="A150" s="393">
        <v>704868</v>
      </c>
      <c r="B150" s="65" t="s">
        <v>140</v>
      </c>
      <c r="C150" s="65" t="s">
        <v>186</v>
      </c>
      <c r="D150" s="65">
        <v>1</v>
      </c>
      <c r="E150" s="65">
        <v>1</v>
      </c>
      <c r="F150" s="65"/>
      <c r="G150" s="65">
        <v>1</v>
      </c>
      <c r="H150" s="65">
        <v>1</v>
      </c>
      <c r="I150" s="65"/>
      <c r="J150" s="65"/>
      <c r="K150" s="65"/>
      <c r="L150" s="65"/>
      <c r="M150" s="65">
        <v>6</v>
      </c>
      <c r="N150" s="65">
        <v>4</v>
      </c>
      <c r="O150" s="65"/>
      <c r="P150" s="65">
        <v>1</v>
      </c>
      <c r="Q150" s="40">
        <v>6</v>
      </c>
      <c r="R150" s="40">
        <v>5</v>
      </c>
      <c r="S150" s="47">
        <v>11</v>
      </c>
    </row>
    <row r="151" spans="1:19" ht="20.25" customHeight="1">
      <c r="A151" s="393">
        <v>707106</v>
      </c>
      <c r="B151" s="65" t="s">
        <v>140</v>
      </c>
      <c r="C151" s="65" t="s">
        <v>203</v>
      </c>
      <c r="D151" s="65">
        <v>1</v>
      </c>
      <c r="E151" s="65">
        <v>2</v>
      </c>
      <c r="F151" s="65"/>
      <c r="G151" s="65">
        <v>1</v>
      </c>
      <c r="H151" s="65">
        <v>1</v>
      </c>
      <c r="I151" s="65"/>
      <c r="J151" s="65"/>
      <c r="K151" s="65">
        <v>3</v>
      </c>
      <c r="L151" s="65">
        <v>3</v>
      </c>
      <c r="M151" s="65">
        <v>7</v>
      </c>
      <c r="N151" s="65">
        <v>5</v>
      </c>
      <c r="O151" s="65"/>
      <c r="P151" s="65"/>
      <c r="Q151" s="40">
        <v>10</v>
      </c>
      <c r="R151" s="40">
        <v>8</v>
      </c>
      <c r="S151" s="47">
        <v>18</v>
      </c>
    </row>
    <row r="152" spans="1:19" ht="20.25" customHeight="1">
      <c r="A152" s="393">
        <v>704882</v>
      </c>
      <c r="B152" s="65" t="s">
        <v>140</v>
      </c>
      <c r="C152" s="65" t="s">
        <v>235</v>
      </c>
      <c r="D152" s="65">
        <v>1</v>
      </c>
      <c r="E152" s="65">
        <v>1</v>
      </c>
      <c r="F152" s="65"/>
      <c r="G152" s="65">
        <v>1</v>
      </c>
      <c r="H152" s="65">
        <v>1</v>
      </c>
      <c r="I152" s="65">
        <v>2</v>
      </c>
      <c r="J152" s="65">
        <v>1</v>
      </c>
      <c r="K152" s="65">
        <v>2</v>
      </c>
      <c r="L152" s="65">
        <v>4</v>
      </c>
      <c r="M152" s="65">
        <v>1</v>
      </c>
      <c r="N152" s="65">
        <v>3</v>
      </c>
      <c r="O152" s="65"/>
      <c r="P152" s="65"/>
      <c r="Q152" s="40">
        <v>5</v>
      </c>
      <c r="R152" s="40">
        <v>8</v>
      </c>
      <c r="S152" s="47">
        <v>13</v>
      </c>
    </row>
    <row r="153" spans="1:19" ht="20.25" customHeight="1">
      <c r="A153" s="393">
        <v>709422</v>
      </c>
      <c r="B153" s="65" t="s">
        <v>140</v>
      </c>
      <c r="C153" s="65" t="s">
        <v>336</v>
      </c>
      <c r="D153" s="65">
        <v>1</v>
      </c>
      <c r="E153" s="65">
        <v>2</v>
      </c>
      <c r="F153" s="65"/>
      <c r="G153" s="65">
        <v>2</v>
      </c>
      <c r="H153" s="65">
        <v>2</v>
      </c>
      <c r="I153" s="65"/>
      <c r="J153" s="65"/>
      <c r="K153" s="65">
        <v>1</v>
      </c>
      <c r="L153" s="65">
        <v>4</v>
      </c>
      <c r="M153" s="65">
        <v>11</v>
      </c>
      <c r="N153" s="65">
        <v>12</v>
      </c>
      <c r="O153" s="65"/>
      <c r="P153" s="65"/>
      <c r="Q153" s="40">
        <v>12</v>
      </c>
      <c r="R153" s="40">
        <v>16</v>
      </c>
      <c r="S153" s="47">
        <v>28</v>
      </c>
    </row>
    <row r="154" spans="1:19" ht="20.25" customHeight="1">
      <c r="A154" s="393">
        <v>704920</v>
      </c>
      <c r="B154" s="65" t="s">
        <v>140</v>
      </c>
      <c r="C154" s="65" t="s">
        <v>343</v>
      </c>
      <c r="D154" s="65">
        <v>1</v>
      </c>
      <c r="E154" s="65">
        <v>1</v>
      </c>
      <c r="F154" s="65"/>
      <c r="G154" s="65">
        <v>1</v>
      </c>
      <c r="H154" s="65">
        <v>1</v>
      </c>
      <c r="I154" s="65"/>
      <c r="J154" s="65"/>
      <c r="K154" s="65">
        <v>2</v>
      </c>
      <c r="L154" s="65">
        <v>6</v>
      </c>
      <c r="M154" s="65">
        <v>4</v>
      </c>
      <c r="N154" s="65">
        <v>4</v>
      </c>
      <c r="O154" s="65"/>
      <c r="P154" s="65"/>
      <c r="Q154" s="40">
        <v>6</v>
      </c>
      <c r="R154" s="40">
        <v>10</v>
      </c>
      <c r="S154" s="47">
        <v>16</v>
      </c>
    </row>
    <row r="155" spans="1:19" ht="20.25" customHeight="1">
      <c r="A155" s="393">
        <v>709663</v>
      </c>
      <c r="B155" s="65" t="s">
        <v>140</v>
      </c>
      <c r="C155" s="65" t="s">
        <v>363</v>
      </c>
      <c r="D155" s="65">
        <v>1</v>
      </c>
      <c r="E155" s="65">
        <v>1</v>
      </c>
      <c r="F155" s="65"/>
      <c r="G155" s="65">
        <v>1</v>
      </c>
      <c r="H155" s="65">
        <v>1</v>
      </c>
      <c r="I155" s="65"/>
      <c r="J155" s="65"/>
      <c r="K155" s="65">
        <v>7</v>
      </c>
      <c r="L155" s="65">
        <v>1</v>
      </c>
      <c r="M155" s="65">
        <v>4</v>
      </c>
      <c r="N155" s="65">
        <v>1</v>
      </c>
      <c r="O155" s="65"/>
      <c r="P155" s="65"/>
      <c r="Q155" s="40">
        <v>11</v>
      </c>
      <c r="R155" s="40">
        <v>2</v>
      </c>
      <c r="S155" s="47">
        <v>13</v>
      </c>
    </row>
    <row r="156" spans="1:19" s="58" customFormat="1" ht="20.25" customHeight="1">
      <c r="A156" s="1127" t="s">
        <v>750</v>
      </c>
      <c r="B156" s="1128"/>
      <c r="C156" s="1129"/>
      <c r="D156" s="360">
        <f>SUM(D148:D155)</f>
        <v>8</v>
      </c>
      <c r="E156" s="360">
        <f t="shared" ref="E156:S156" si="7">SUM(E148:E155)</f>
        <v>10</v>
      </c>
      <c r="F156" s="360">
        <f t="shared" si="7"/>
        <v>0</v>
      </c>
      <c r="G156" s="360">
        <f t="shared" si="7"/>
        <v>9</v>
      </c>
      <c r="H156" s="360">
        <f t="shared" si="7"/>
        <v>9</v>
      </c>
      <c r="I156" s="360">
        <f t="shared" si="7"/>
        <v>2</v>
      </c>
      <c r="J156" s="360">
        <f t="shared" si="7"/>
        <v>1</v>
      </c>
      <c r="K156" s="360">
        <f t="shared" si="7"/>
        <v>17</v>
      </c>
      <c r="L156" s="360">
        <f t="shared" si="7"/>
        <v>25</v>
      </c>
      <c r="M156" s="360">
        <f t="shared" si="7"/>
        <v>39</v>
      </c>
      <c r="N156" s="360">
        <f t="shared" si="7"/>
        <v>39</v>
      </c>
      <c r="O156" s="360">
        <f t="shared" si="7"/>
        <v>0</v>
      </c>
      <c r="P156" s="360">
        <f t="shared" si="7"/>
        <v>1</v>
      </c>
      <c r="Q156" s="360">
        <f t="shared" si="7"/>
        <v>58</v>
      </c>
      <c r="R156" s="360">
        <f t="shared" si="7"/>
        <v>66</v>
      </c>
      <c r="S156" s="392">
        <f t="shared" si="7"/>
        <v>124</v>
      </c>
    </row>
    <row r="157" spans="1:19" s="58" customFormat="1" ht="20.25" customHeight="1">
      <c r="A157" s="1127" t="s">
        <v>752</v>
      </c>
      <c r="B157" s="1128"/>
      <c r="C157" s="1129"/>
      <c r="D157" s="360">
        <f>SUM(D156,D147,D134,D72)</f>
        <v>116</v>
      </c>
      <c r="E157" s="360">
        <f t="shared" ref="E157:S157" si="8">SUM(E156,E147,E134,E72)</f>
        <v>180</v>
      </c>
      <c r="F157" s="360">
        <f t="shared" si="8"/>
        <v>0</v>
      </c>
      <c r="G157" s="360">
        <f t="shared" si="8"/>
        <v>158</v>
      </c>
      <c r="H157" s="360">
        <f t="shared" si="8"/>
        <v>186</v>
      </c>
      <c r="I157" s="360">
        <f t="shared" si="8"/>
        <v>32</v>
      </c>
      <c r="J157" s="360">
        <f t="shared" si="8"/>
        <v>32</v>
      </c>
      <c r="K157" s="360">
        <f t="shared" si="8"/>
        <v>331</v>
      </c>
      <c r="L157" s="360">
        <f t="shared" si="8"/>
        <v>415</v>
      </c>
      <c r="M157" s="360">
        <f t="shared" si="8"/>
        <v>1235</v>
      </c>
      <c r="N157" s="360">
        <f t="shared" si="8"/>
        <v>1150</v>
      </c>
      <c r="O157" s="360">
        <f t="shared" si="8"/>
        <v>75</v>
      </c>
      <c r="P157" s="360">
        <f t="shared" si="8"/>
        <v>62</v>
      </c>
      <c r="Q157" s="360">
        <f t="shared" si="8"/>
        <v>1673</v>
      </c>
      <c r="R157" s="360">
        <f t="shared" si="8"/>
        <v>1659</v>
      </c>
      <c r="S157" s="392">
        <f t="shared" si="8"/>
        <v>3332</v>
      </c>
    </row>
    <row r="158" spans="1:19" ht="20.25" customHeight="1">
      <c r="A158" s="390">
        <v>720546</v>
      </c>
      <c r="B158" s="59" t="s">
        <v>15</v>
      </c>
      <c r="C158" s="59" t="s">
        <v>21</v>
      </c>
      <c r="D158" s="59">
        <v>1</v>
      </c>
      <c r="E158" s="59"/>
      <c r="F158" s="59"/>
      <c r="G158" s="72">
        <v>1</v>
      </c>
      <c r="H158" s="59">
        <v>1</v>
      </c>
      <c r="I158" s="59"/>
      <c r="J158" s="59"/>
      <c r="K158" s="59"/>
      <c r="L158" s="59">
        <v>2</v>
      </c>
      <c r="M158" s="59">
        <v>1</v>
      </c>
      <c r="N158" s="59">
        <v>3</v>
      </c>
      <c r="O158" s="59"/>
      <c r="P158" s="59"/>
      <c r="Q158" s="60">
        <v>1</v>
      </c>
      <c r="R158" s="60">
        <v>5</v>
      </c>
      <c r="S158" s="391">
        <v>6</v>
      </c>
    </row>
    <row r="159" spans="1:19" ht="20.25" customHeight="1">
      <c r="A159" s="390">
        <v>721062</v>
      </c>
      <c r="B159" s="59" t="s">
        <v>15</v>
      </c>
      <c r="C159" s="59" t="s">
        <v>23</v>
      </c>
      <c r="D159" s="59">
        <v>1</v>
      </c>
      <c r="E159" s="59">
        <v>1</v>
      </c>
      <c r="F159" s="59"/>
      <c r="G159" s="59">
        <v>1</v>
      </c>
      <c r="H159" s="59">
        <v>1</v>
      </c>
      <c r="I159" s="59">
        <v>1</v>
      </c>
      <c r="J159" s="59"/>
      <c r="K159" s="59">
        <v>3</v>
      </c>
      <c r="L159" s="59">
        <v>4</v>
      </c>
      <c r="M159" s="59">
        <v>1</v>
      </c>
      <c r="N159" s="59"/>
      <c r="O159" s="59"/>
      <c r="P159" s="59"/>
      <c r="Q159" s="60">
        <v>5</v>
      </c>
      <c r="R159" s="60">
        <v>4</v>
      </c>
      <c r="S159" s="391">
        <v>9</v>
      </c>
    </row>
    <row r="160" spans="1:19" s="19" customFormat="1" ht="20.25" customHeight="1">
      <c r="A160" s="1168" t="s">
        <v>754</v>
      </c>
      <c r="B160" s="1169"/>
      <c r="C160" s="1170"/>
      <c r="D160" s="361">
        <f>SUM(D158:D159)</f>
        <v>2</v>
      </c>
      <c r="E160" s="361">
        <f t="shared" ref="E160:S160" si="9">SUM(E158:E159)</f>
        <v>1</v>
      </c>
      <c r="F160" s="361">
        <f t="shared" si="9"/>
        <v>0</v>
      </c>
      <c r="G160" s="361">
        <f t="shared" si="9"/>
        <v>2</v>
      </c>
      <c r="H160" s="361">
        <f t="shared" si="9"/>
        <v>2</v>
      </c>
      <c r="I160" s="361">
        <f t="shared" si="9"/>
        <v>1</v>
      </c>
      <c r="J160" s="361"/>
      <c r="K160" s="361">
        <f t="shared" si="9"/>
        <v>3</v>
      </c>
      <c r="L160" s="361">
        <f t="shared" si="9"/>
        <v>6</v>
      </c>
      <c r="M160" s="361">
        <f t="shared" si="9"/>
        <v>2</v>
      </c>
      <c r="N160" s="361">
        <f t="shared" si="9"/>
        <v>3</v>
      </c>
      <c r="O160" s="361"/>
      <c r="P160" s="361"/>
      <c r="Q160" s="361">
        <f t="shared" si="9"/>
        <v>6</v>
      </c>
      <c r="R160" s="361">
        <f t="shared" si="9"/>
        <v>9</v>
      </c>
      <c r="S160" s="396">
        <f t="shared" si="9"/>
        <v>15</v>
      </c>
    </row>
    <row r="161" spans="1:19" s="19" customFormat="1" ht="20.25" customHeight="1">
      <c r="A161" s="390">
        <v>726020</v>
      </c>
      <c r="B161" s="59" t="s">
        <v>28</v>
      </c>
      <c r="C161" s="59" t="s">
        <v>41</v>
      </c>
      <c r="D161" s="59">
        <v>1</v>
      </c>
      <c r="E161" s="59"/>
      <c r="F161" s="59"/>
      <c r="G161" s="72">
        <v>1</v>
      </c>
      <c r="H161" s="59">
        <v>1</v>
      </c>
      <c r="I161" s="59"/>
      <c r="J161" s="59"/>
      <c r="K161" s="59">
        <v>7</v>
      </c>
      <c r="L161" s="59">
        <v>3</v>
      </c>
      <c r="M161" s="59">
        <v>4</v>
      </c>
      <c r="N161" s="59">
        <v>6</v>
      </c>
      <c r="O161" s="59"/>
      <c r="P161" s="59"/>
      <c r="Q161" s="60">
        <v>11</v>
      </c>
      <c r="R161" s="60">
        <v>9</v>
      </c>
      <c r="S161" s="391">
        <v>20</v>
      </c>
    </row>
    <row r="162" spans="1:19" s="19" customFormat="1" ht="20.25" customHeight="1">
      <c r="A162" s="390">
        <v>745110</v>
      </c>
      <c r="B162" s="59" t="s">
        <v>28</v>
      </c>
      <c r="C162" s="59" t="s">
        <v>43</v>
      </c>
      <c r="D162" s="59">
        <v>1</v>
      </c>
      <c r="E162" s="59"/>
      <c r="F162" s="59"/>
      <c r="G162" s="59">
        <v>1</v>
      </c>
      <c r="H162" s="59">
        <v>1</v>
      </c>
      <c r="I162" s="59"/>
      <c r="J162" s="59"/>
      <c r="K162" s="59">
        <v>2</v>
      </c>
      <c r="L162" s="59">
        <v>6</v>
      </c>
      <c r="M162" s="59">
        <v>2</v>
      </c>
      <c r="N162" s="59">
        <v>1</v>
      </c>
      <c r="O162" s="59"/>
      <c r="P162" s="59"/>
      <c r="Q162" s="60">
        <v>4</v>
      </c>
      <c r="R162" s="60">
        <v>7</v>
      </c>
      <c r="S162" s="391">
        <v>11</v>
      </c>
    </row>
    <row r="163" spans="1:19" s="19" customFormat="1" ht="20.25" customHeight="1">
      <c r="A163" s="390">
        <v>725780</v>
      </c>
      <c r="B163" s="59" t="s">
        <v>28</v>
      </c>
      <c r="C163" s="59" t="s">
        <v>64</v>
      </c>
      <c r="D163" s="59">
        <v>1</v>
      </c>
      <c r="E163" s="59"/>
      <c r="F163" s="59"/>
      <c r="G163" s="59">
        <v>1</v>
      </c>
      <c r="H163" s="59">
        <v>1</v>
      </c>
      <c r="I163" s="59"/>
      <c r="J163" s="59"/>
      <c r="K163" s="59">
        <v>4</v>
      </c>
      <c r="L163" s="59">
        <v>1</v>
      </c>
      <c r="M163" s="59">
        <v>3</v>
      </c>
      <c r="N163" s="59">
        <v>4</v>
      </c>
      <c r="O163" s="59"/>
      <c r="P163" s="59"/>
      <c r="Q163" s="60">
        <v>7</v>
      </c>
      <c r="R163" s="60">
        <v>5</v>
      </c>
      <c r="S163" s="391">
        <v>12</v>
      </c>
    </row>
    <row r="164" spans="1:19" s="2" customFormat="1" ht="20.25" customHeight="1">
      <c r="A164" s="390">
        <v>726015</v>
      </c>
      <c r="B164" s="59" t="s">
        <v>28</v>
      </c>
      <c r="C164" s="59" t="s">
        <v>65</v>
      </c>
      <c r="D164" s="59">
        <v>1</v>
      </c>
      <c r="E164" s="59">
        <v>1</v>
      </c>
      <c r="F164" s="59"/>
      <c r="G164" s="59">
        <v>1</v>
      </c>
      <c r="H164" s="59">
        <v>1</v>
      </c>
      <c r="I164" s="59"/>
      <c r="J164" s="59"/>
      <c r="K164" s="59">
        <v>3</v>
      </c>
      <c r="L164" s="59">
        <v>2</v>
      </c>
      <c r="M164" s="59">
        <v>1</v>
      </c>
      <c r="N164" s="59">
        <v>3</v>
      </c>
      <c r="O164" s="59"/>
      <c r="P164" s="59"/>
      <c r="Q164" s="60">
        <v>4</v>
      </c>
      <c r="R164" s="60">
        <v>5</v>
      </c>
      <c r="S164" s="391">
        <v>9</v>
      </c>
    </row>
    <row r="165" spans="1:19" ht="24" customHeight="1">
      <c r="A165" s="390">
        <v>726010</v>
      </c>
      <c r="B165" s="59" t="s">
        <v>28</v>
      </c>
      <c r="C165" s="59" t="s">
        <v>73</v>
      </c>
      <c r="D165" s="59">
        <v>1</v>
      </c>
      <c r="E165" s="59"/>
      <c r="F165" s="59"/>
      <c r="G165" s="59">
        <v>1</v>
      </c>
      <c r="H165" s="59">
        <v>1</v>
      </c>
      <c r="I165" s="59"/>
      <c r="J165" s="59"/>
      <c r="K165" s="59">
        <v>3</v>
      </c>
      <c r="L165" s="59">
        <v>2</v>
      </c>
      <c r="M165" s="59">
        <v>4</v>
      </c>
      <c r="N165" s="59">
        <v>1</v>
      </c>
      <c r="O165" s="59"/>
      <c r="P165" s="59"/>
      <c r="Q165" s="60">
        <v>7</v>
      </c>
      <c r="R165" s="60">
        <v>3</v>
      </c>
      <c r="S165" s="391">
        <v>10</v>
      </c>
    </row>
    <row r="166" spans="1:19" ht="20.25" customHeight="1">
      <c r="A166" s="390">
        <v>726033</v>
      </c>
      <c r="B166" s="59" t="s">
        <v>28</v>
      </c>
      <c r="C166" s="59" t="s">
        <v>75</v>
      </c>
      <c r="D166" s="59">
        <v>1</v>
      </c>
      <c r="E166" s="59">
        <v>1</v>
      </c>
      <c r="F166" s="59"/>
      <c r="G166" s="59">
        <v>1</v>
      </c>
      <c r="H166" s="59">
        <v>1</v>
      </c>
      <c r="I166" s="59"/>
      <c r="J166" s="59"/>
      <c r="K166" s="59">
        <v>3</v>
      </c>
      <c r="L166" s="59">
        <v>3</v>
      </c>
      <c r="M166" s="59">
        <v>3</v>
      </c>
      <c r="N166" s="59">
        <v>2</v>
      </c>
      <c r="O166" s="59"/>
      <c r="P166" s="59"/>
      <c r="Q166" s="60">
        <v>6</v>
      </c>
      <c r="R166" s="60">
        <v>5</v>
      </c>
      <c r="S166" s="391">
        <v>11</v>
      </c>
    </row>
    <row r="167" spans="1:19" ht="20.25" customHeight="1">
      <c r="A167" s="390">
        <v>725805</v>
      </c>
      <c r="B167" s="59" t="s">
        <v>28</v>
      </c>
      <c r="C167" s="59" t="s">
        <v>77</v>
      </c>
      <c r="D167" s="59">
        <v>1</v>
      </c>
      <c r="E167" s="59">
        <v>1</v>
      </c>
      <c r="F167" s="59"/>
      <c r="G167" s="59">
        <v>1</v>
      </c>
      <c r="H167" s="59">
        <v>1</v>
      </c>
      <c r="I167" s="59"/>
      <c r="J167" s="59"/>
      <c r="K167" s="59">
        <v>3</v>
      </c>
      <c r="L167" s="59">
        <v>5</v>
      </c>
      <c r="M167" s="59">
        <v>6</v>
      </c>
      <c r="N167" s="59">
        <v>1</v>
      </c>
      <c r="O167" s="59"/>
      <c r="P167" s="59"/>
      <c r="Q167" s="60">
        <v>9</v>
      </c>
      <c r="R167" s="60">
        <v>6</v>
      </c>
      <c r="S167" s="391">
        <v>15</v>
      </c>
    </row>
    <row r="168" spans="1:19" ht="20.25" customHeight="1">
      <c r="A168" s="390">
        <v>726006</v>
      </c>
      <c r="B168" s="59" t="s">
        <v>28</v>
      </c>
      <c r="C168" s="59" t="s">
        <v>78</v>
      </c>
      <c r="D168" s="59">
        <v>1</v>
      </c>
      <c r="E168" s="59">
        <v>1</v>
      </c>
      <c r="F168" s="59"/>
      <c r="G168" s="59">
        <v>1</v>
      </c>
      <c r="H168" s="59">
        <v>1</v>
      </c>
      <c r="I168" s="59"/>
      <c r="J168" s="59"/>
      <c r="K168" s="59">
        <v>7</v>
      </c>
      <c r="L168" s="59">
        <v>5</v>
      </c>
      <c r="M168" s="59">
        <v>4</v>
      </c>
      <c r="N168" s="59">
        <v>5</v>
      </c>
      <c r="O168" s="59"/>
      <c r="P168" s="59"/>
      <c r="Q168" s="60">
        <v>11</v>
      </c>
      <c r="R168" s="60">
        <v>10</v>
      </c>
      <c r="S168" s="391">
        <v>21</v>
      </c>
    </row>
    <row r="169" spans="1:19" ht="20.25" customHeight="1">
      <c r="A169" s="390">
        <v>725995</v>
      </c>
      <c r="B169" s="59" t="s">
        <v>28</v>
      </c>
      <c r="C169" s="59" t="s">
        <v>82</v>
      </c>
      <c r="D169" s="59">
        <v>1</v>
      </c>
      <c r="E169" s="59"/>
      <c r="F169" s="59"/>
      <c r="G169" s="59">
        <v>1</v>
      </c>
      <c r="H169" s="59">
        <v>1</v>
      </c>
      <c r="I169" s="59"/>
      <c r="J169" s="59"/>
      <c r="K169" s="59">
        <v>6</v>
      </c>
      <c r="L169" s="59">
        <v>3</v>
      </c>
      <c r="M169" s="59">
        <v>1</v>
      </c>
      <c r="N169" s="59">
        <v>2</v>
      </c>
      <c r="O169" s="59"/>
      <c r="P169" s="59"/>
      <c r="Q169" s="60">
        <v>7</v>
      </c>
      <c r="R169" s="60">
        <v>5</v>
      </c>
      <c r="S169" s="391">
        <v>12</v>
      </c>
    </row>
    <row r="170" spans="1:19" s="58" customFormat="1" ht="20.25" customHeight="1">
      <c r="A170" s="1127" t="s">
        <v>755</v>
      </c>
      <c r="B170" s="1128"/>
      <c r="C170" s="1129"/>
      <c r="D170" s="360">
        <f>SUM(D161:D169)</f>
        <v>9</v>
      </c>
      <c r="E170" s="360">
        <f t="shared" ref="E170:S170" si="10">SUM(E161:E169)</f>
        <v>4</v>
      </c>
      <c r="F170" s="360">
        <f t="shared" si="10"/>
        <v>0</v>
      </c>
      <c r="G170" s="360">
        <f t="shared" si="10"/>
        <v>9</v>
      </c>
      <c r="H170" s="360">
        <f t="shared" si="10"/>
        <v>9</v>
      </c>
      <c r="I170" s="360"/>
      <c r="J170" s="360"/>
      <c r="K170" s="360">
        <f t="shared" si="10"/>
        <v>38</v>
      </c>
      <c r="L170" s="360">
        <f t="shared" si="10"/>
        <v>30</v>
      </c>
      <c r="M170" s="360">
        <f t="shared" si="10"/>
        <v>28</v>
      </c>
      <c r="N170" s="360">
        <f t="shared" si="10"/>
        <v>25</v>
      </c>
      <c r="O170" s="360"/>
      <c r="P170" s="360"/>
      <c r="Q170" s="360">
        <f t="shared" si="10"/>
        <v>66</v>
      </c>
      <c r="R170" s="360">
        <f t="shared" si="10"/>
        <v>55</v>
      </c>
      <c r="S170" s="392">
        <f t="shared" si="10"/>
        <v>121</v>
      </c>
    </row>
    <row r="171" spans="1:19" ht="20.25" customHeight="1">
      <c r="A171" s="390">
        <v>725993</v>
      </c>
      <c r="B171" s="59" t="s">
        <v>28</v>
      </c>
      <c r="C171" s="59" t="s">
        <v>31</v>
      </c>
      <c r="D171" s="59">
        <v>1</v>
      </c>
      <c r="E171" s="59">
        <v>1</v>
      </c>
      <c r="F171" s="59"/>
      <c r="G171" s="59">
        <v>1</v>
      </c>
      <c r="H171" s="59">
        <v>1</v>
      </c>
      <c r="I171" s="59"/>
      <c r="J171" s="59">
        <v>1</v>
      </c>
      <c r="K171" s="59">
        <v>2</v>
      </c>
      <c r="L171" s="59">
        <v>5</v>
      </c>
      <c r="M171" s="59">
        <v>4</v>
      </c>
      <c r="N171" s="59">
        <v>3</v>
      </c>
      <c r="O171" s="59"/>
      <c r="P171" s="59"/>
      <c r="Q171" s="60">
        <v>6</v>
      </c>
      <c r="R171" s="60">
        <v>9</v>
      </c>
      <c r="S171" s="391">
        <v>15</v>
      </c>
    </row>
    <row r="172" spans="1:19" ht="20.25" customHeight="1">
      <c r="A172" s="390">
        <v>725811</v>
      </c>
      <c r="B172" s="59" t="s">
        <v>28</v>
      </c>
      <c r="C172" s="59" t="s">
        <v>35</v>
      </c>
      <c r="D172" s="59">
        <v>1</v>
      </c>
      <c r="E172" s="59"/>
      <c r="F172" s="59"/>
      <c r="G172" s="59">
        <v>1</v>
      </c>
      <c r="H172" s="59">
        <v>1</v>
      </c>
      <c r="I172" s="59">
        <v>2</v>
      </c>
      <c r="J172" s="59">
        <v>1</v>
      </c>
      <c r="K172" s="59">
        <v>2</v>
      </c>
      <c r="L172" s="59">
        <v>2</v>
      </c>
      <c r="M172" s="59">
        <v>2</v>
      </c>
      <c r="N172" s="59">
        <v>2</v>
      </c>
      <c r="O172" s="59"/>
      <c r="P172" s="59"/>
      <c r="Q172" s="60">
        <v>6</v>
      </c>
      <c r="R172" s="60">
        <v>5</v>
      </c>
      <c r="S172" s="391">
        <v>11</v>
      </c>
    </row>
    <row r="173" spans="1:19" ht="20.25" customHeight="1">
      <c r="A173" s="390">
        <v>725988</v>
      </c>
      <c r="B173" s="59" t="s">
        <v>28</v>
      </c>
      <c r="C173" s="59" t="s">
        <v>50</v>
      </c>
      <c r="D173" s="59">
        <v>1</v>
      </c>
      <c r="E173" s="59">
        <v>2</v>
      </c>
      <c r="F173" s="59"/>
      <c r="G173" s="72">
        <v>2</v>
      </c>
      <c r="H173" s="59">
        <v>2</v>
      </c>
      <c r="I173" s="59"/>
      <c r="J173" s="59"/>
      <c r="K173" s="59">
        <v>4</v>
      </c>
      <c r="L173" s="59">
        <v>8</v>
      </c>
      <c r="M173" s="59">
        <v>12</v>
      </c>
      <c r="N173" s="59">
        <v>13</v>
      </c>
      <c r="O173" s="59">
        <v>1</v>
      </c>
      <c r="P173" s="59"/>
      <c r="Q173" s="60">
        <v>17</v>
      </c>
      <c r="R173" s="60">
        <v>21</v>
      </c>
      <c r="S173" s="391">
        <v>38</v>
      </c>
    </row>
    <row r="174" spans="1:19" ht="20.25" customHeight="1">
      <c r="A174" s="390">
        <v>726031</v>
      </c>
      <c r="B174" s="59" t="s">
        <v>28</v>
      </c>
      <c r="C174" s="59" t="s">
        <v>54</v>
      </c>
      <c r="D174" s="59">
        <v>1</v>
      </c>
      <c r="E174" s="59"/>
      <c r="F174" s="59"/>
      <c r="G174" s="59">
        <v>1</v>
      </c>
      <c r="H174" s="59">
        <v>1</v>
      </c>
      <c r="I174" s="59"/>
      <c r="J174" s="59"/>
      <c r="K174" s="59">
        <v>6</v>
      </c>
      <c r="L174" s="59">
        <v>6</v>
      </c>
      <c r="M174" s="59">
        <v>6</v>
      </c>
      <c r="N174" s="59">
        <v>2</v>
      </c>
      <c r="O174" s="59"/>
      <c r="P174" s="59"/>
      <c r="Q174" s="60">
        <v>12</v>
      </c>
      <c r="R174" s="60">
        <v>8</v>
      </c>
      <c r="S174" s="391">
        <v>20</v>
      </c>
    </row>
    <row r="175" spans="1:19" ht="20.25" customHeight="1">
      <c r="A175" s="390">
        <v>725822</v>
      </c>
      <c r="B175" s="59" t="s">
        <v>28</v>
      </c>
      <c r="C175" s="59" t="s">
        <v>62</v>
      </c>
      <c r="D175" s="59">
        <v>1</v>
      </c>
      <c r="E175" s="59"/>
      <c r="F175" s="59"/>
      <c r="G175" s="59">
        <v>1</v>
      </c>
      <c r="H175" s="59">
        <v>1</v>
      </c>
      <c r="I175" s="59"/>
      <c r="J175" s="59"/>
      <c r="K175" s="59">
        <v>3</v>
      </c>
      <c r="L175" s="59">
        <v>4</v>
      </c>
      <c r="M175" s="59">
        <v>3</v>
      </c>
      <c r="N175" s="59">
        <v>3</v>
      </c>
      <c r="O175" s="59"/>
      <c r="P175" s="59"/>
      <c r="Q175" s="60">
        <v>6</v>
      </c>
      <c r="R175" s="60">
        <v>7</v>
      </c>
      <c r="S175" s="391">
        <v>13</v>
      </c>
    </row>
    <row r="176" spans="1:19" ht="20.25" customHeight="1">
      <c r="A176" s="390">
        <v>725983</v>
      </c>
      <c r="B176" s="59" t="s">
        <v>28</v>
      </c>
      <c r="C176" s="59" t="s">
        <v>70</v>
      </c>
      <c r="D176" s="59">
        <v>1</v>
      </c>
      <c r="E176" s="59">
        <v>1</v>
      </c>
      <c r="F176" s="59"/>
      <c r="G176" s="59">
        <v>1</v>
      </c>
      <c r="H176" s="59">
        <v>1</v>
      </c>
      <c r="I176" s="59"/>
      <c r="J176" s="59"/>
      <c r="K176" s="59">
        <v>4</v>
      </c>
      <c r="L176" s="59">
        <v>1</v>
      </c>
      <c r="M176" s="59">
        <v>7</v>
      </c>
      <c r="N176" s="59">
        <v>7</v>
      </c>
      <c r="O176" s="59"/>
      <c r="P176" s="59"/>
      <c r="Q176" s="60">
        <v>11</v>
      </c>
      <c r="R176" s="60">
        <v>8</v>
      </c>
      <c r="S176" s="391">
        <v>19</v>
      </c>
    </row>
    <row r="177" spans="1:19" ht="20.25" customHeight="1">
      <c r="A177" s="1168" t="s">
        <v>756</v>
      </c>
      <c r="B177" s="1169"/>
      <c r="C177" s="1170"/>
      <c r="D177" s="361">
        <f>SUM(D171:D176)</f>
        <v>6</v>
      </c>
      <c r="E177" s="361">
        <f t="shared" ref="E177:S177" si="11">SUM(E171:E176)</f>
        <v>4</v>
      </c>
      <c r="F177" s="361"/>
      <c r="G177" s="361">
        <f t="shared" si="11"/>
        <v>7</v>
      </c>
      <c r="H177" s="361">
        <f t="shared" si="11"/>
        <v>7</v>
      </c>
      <c r="I177" s="361">
        <f t="shared" si="11"/>
        <v>2</v>
      </c>
      <c r="J177" s="361">
        <f t="shared" si="11"/>
        <v>2</v>
      </c>
      <c r="K177" s="361">
        <f t="shared" si="11"/>
        <v>21</v>
      </c>
      <c r="L177" s="361">
        <f t="shared" si="11"/>
        <v>26</v>
      </c>
      <c r="M177" s="361">
        <f t="shared" si="11"/>
        <v>34</v>
      </c>
      <c r="N177" s="361">
        <f t="shared" si="11"/>
        <v>30</v>
      </c>
      <c r="O177" s="361">
        <f t="shared" si="11"/>
        <v>1</v>
      </c>
      <c r="P177" s="361"/>
      <c r="Q177" s="361">
        <f t="shared" si="11"/>
        <v>58</v>
      </c>
      <c r="R177" s="361">
        <f t="shared" si="11"/>
        <v>58</v>
      </c>
      <c r="S177" s="396">
        <f t="shared" si="11"/>
        <v>116</v>
      </c>
    </row>
    <row r="178" spans="1:19" ht="20.25" customHeight="1">
      <c r="A178" s="1168" t="s">
        <v>757</v>
      </c>
      <c r="B178" s="1169"/>
      <c r="C178" s="1170"/>
      <c r="D178" s="361">
        <f>SUM(D170,D177)</f>
        <v>15</v>
      </c>
      <c r="E178" s="361">
        <f t="shared" ref="E178:S178" si="12">SUM(E170,E177)</f>
        <v>8</v>
      </c>
      <c r="F178" s="361"/>
      <c r="G178" s="361">
        <f t="shared" si="12"/>
        <v>16</v>
      </c>
      <c r="H178" s="361">
        <f t="shared" si="12"/>
        <v>16</v>
      </c>
      <c r="I178" s="361">
        <f t="shared" si="12"/>
        <v>2</v>
      </c>
      <c r="J178" s="361">
        <f t="shared" si="12"/>
        <v>2</v>
      </c>
      <c r="K178" s="361">
        <f t="shared" si="12"/>
        <v>59</v>
      </c>
      <c r="L178" s="361">
        <f t="shared" si="12"/>
        <v>56</v>
      </c>
      <c r="M178" s="361">
        <f t="shared" si="12"/>
        <v>62</v>
      </c>
      <c r="N178" s="361">
        <f t="shared" si="12"/>
        <v>55</v>
      </c>
      <c r="O178" s="361">
        <f t="shared" si="12"/>
        <v>1</v>
      </c>
      <c r="P178" s="361"/>
      <c r="Q178" s="361">
        <f t="shared" si="12"/>
        <v>124</v>
      </c>
      <c r="R178" s="361">
        <f t="shared" si="12"/>
        <v>113</v>
      </c>
      <c r="S178" s="396">
        <f t="shared" si="12"/>
        <v>237</v>
      </c>
    </row>
    <row r="179" spans="1:19" ht="20.25" customHeight="1">
      <c r="A179" s="390">
        <v>726207</v>
      </c>
      <c r="B179" s="59" t="s">
        <v>84</v>
      </c>
      <c r="C179" s="59" t="s">
        <v>87</v>
      </c>
      <c r="D179" s="59">
        <v>1</v>
      </c>
      <c r="E179" s="59">
        <v>2</v>
      </c>
      <c r="F179" s="59"/>
      <c r="G179" s="59">
        <v>1</v>
      </c>
      <c r="H179" s="59">
        <v>1</v>
      </c>
      <c r="I179" s="59"/>
      <c r="J179" s="59"/>
      <c r="K179" s="59">
        <v>4</v>
      </c>
      <c r="L179" s="59">
        <v>5</v>
      </c>
      <c r="M179" s="59">
        <v>11</v>
      </c>
      <c r="N179" s="59">
        <v>7</v>
      </c>
      <c r="O179" s="59">
        <v>1</v>
      </c>
      <c r="P179" s="59"/>
      <c r="Q179" s="60">
        <v>16</v>
      </c>
      <c r="R179" s="60">
        <v>12</v>
      </c>
      <c r="S179" s="391">
        <v>28</v>
      </c>
    </row>
    <row r="180" spans="1:19" s="2" customFormat="1" ht="20.25" customHeight="1">
      <c r="A180" s="390">
        <v>726221</v>
      </c>
      <c r="B180" s="59" t="s">
        <v>84</v>
      </c>
      <c r="C180" s="59" t="s">
        <v>108</v>
      </c>
      <c r="D180" s="59">
        <v>1</v>
      </c>
      <c r="E180" s="59"/>
      <c r="F180" s="59"/>
      <c r="G180" s="59">
        <v>1</v>
      </c>
      <c r="H180" s="59">
        <v>1</v>
      </c>
      <c r="I180" s="59"/>
      <c r="J180" s="59"/>
      <c r="K180" s="59">
        <v>2</v>
      </c>
      <c r="L180" s="59">
        <v>6</v>
      </c>
      <c r="M180" s="59">
        <v>6</v>
      </c>
      <c r="N180" s="59">
        <v>7</v>
      </c>
      <c r="O180" s="59"/>
      <c r="P180" s="59"/>
      <c r="Q180" s="60">
        <v>8</v>
      </c>
      <c r="R180" s="60">
        <v>13</v>
      </c>
      <c r="S180" s="391">
        <v>21</v>
      </c>
    </row>
    <row r="181" spans="1:19" ht="20.25" customHeight="1">
      <c r="A181" s="390">
        <v>726223</v>
      </c>
      <c r="B181" s="59" t="s">
        <v>84</v>
      </c>
      <c r="C181" s="59" t="s">
        <v>109</v>
      </c>
      <c r="D181" s="59">
        <v>1</v>
      </c>
      <c r="E181" s="59">
        <v>1</v>
      </c>
      <c r="F181" s="59"/>
      <c r="G181" s="59">
        <v>1</v>
      </c>
      <c r="H181" s="59">
        <v>1</v>
      </c>
      <c r="I181" s="59"/>
      <c r="J181" s="59"/>
      <c r="K181" s="59">
        <v>4</v>
      </c>
      <c r="L181" s="59">
        <v>5</v>
      </c>
      <c r="M181" s="59">
        <v>8</v>
      </c>
      <c r="N181" s="59">
        <v>5</v>
      </c>
      <c r="O181" s="59"/>
      <c r="P181" s="59"/>
      <c r="Q181" s="60">
        <v>12</v>
      </c>
      <c r="R181" s="60">
        <v>10</v>
      </c>
      <c r="S181" s="391">
        <v>22</v>
      </c>
    </row>
    <row r="182" spans="1:19" s="58" customFormat="1" ht="20.25" customHeight="1">
      <c r="A182" s="1127" t="s">
        <v>760</v>
      </c>
      <c r="B182" s="1128"/>
      <c r="C182" s="1129"/>
      <c r="D182" s="360">
        <f>SUM(D179:D181)</f>
        <v>3</v>
      </c>
      <c r="E182" s="752">
        <f t="shared" ref="E182:S182" si="13">SUM(E179:E181)</f>
        <v>3</v>
      </c>
      <c r="F182" s="752"/>
      <c r="G182" s="752">
        <f t="shared" si="13"/>
        <v>3</v>
      </c>
      <c r="H182" s="752">
        <f t="shared" si="13"/>
        <v>3</v>
      </c>
      <c r="I182" s="752"/>
      <c r="J182" s="752"/>
      <c r="K182" s="752">
        <f t="shared" si="13"/>
        <v>10</v>
      </c>
      <c r="L182" s="752">
        <f t="shared" si="13"/>
        <v>16</v>
      </c>
      <c r="M182" s="752">
        <f t="shared" si="13"/>
        <v>25</v>
      </c>
      <c r="N182" s="752">
        <f t="shared" si="13"/>
        <v>19</v>
      </c>
      <c r="O182" s="752">
        <f t="shared" si="13"/>
        <v>1</v>
      </c>
      <c r="P182" s="752"/>
      <c r="Q182" s="752">
        <f t="shared" si="13"/>
        <v>36</v>
      </c>
      <c r="R182" s="752">
        <f t="shared" si="13"/>
        <v>35</v>
      </c>
      <c r="S182" s="752">
        <f t="shared" si="13"/>
        <v>71</v>
      </c>
    </row>
    <row r="183" spans="1:19" ht="20.25" customHeight="1">
      <c r="A183" s="390">
        <v>726230</v>
      </c>
      <c r="B183" s="59" t="s">
        <v>84</v>
      </c>
      <c r="C183" s="59" t="s">
        <v>89</v>
      </c>
      <c r="D183" s="59">
        <v>1</v>
      </c>
      <c r="E183" s="59">
        <v>1</v>
      </c>
      <c r="F183" s="59"/>
      <c r="G183" s="59">
        <v>1</v>
      </c>
      <c r="H183" s="59">
        <v>1</v>
      </c>
      <c r="I183" s="59"/>
      <c r="J183" s="59"/>
      <c r="K183" s="59">
        <v>3</v>
      </c>
      <c r="L183" s="59">
        <v>4</v>
      </c>
      <c r="M183" s="59">
        <v>8</v>
      </c>
      <c r="N183" s="59">
        <v>7</v>
      </c>
      <c r="O183" s="59"/>
      <c r="P183" s="59"/>
      <c r="Q183" s="60">
        <v>11</v>
      </c>
      <c r="R183" s="60">
        <v>11</v>
      </c>
      <c r="S183" s="391">
        <v>22</v>
      </c>
    </row>
    <row r="184" spans="1:19" ht="20.25" customHeight="1">
      <c r="A184" s="390">
        <v>726211</v>
      </c>
      <c r="B184" s="59" t="s">
        <v>84</v>
      </c>
      <c r="C184" s="59" t="s">
        <v>90</v>
      </c>
      <c r="D184" s="59">
        <v>1</v>
      </c>
      <c r="E184" s="59">
        <v>1</v>
      </c>
      <c r="F184" s="59"/>
      <c r="G184" s="59">
        <v>1</v>
      </c>
      <c r="H184" s="59">
        <v>1</v>
      </c>
      <c r="I184" s="59"/>
      <c r="J184" s="59"/>
      <c r="K184" s="59">
        <v>1</v>
      </c>
      <c r="L184" s="59">
        <v>5</v>
      </c>
      <c r="M184" s="59">
        <v>3</v>
      </c>
      <c r="N184" s="59">
        <v>2</v>
      </c>
      <c r="O184" s="59"/>
      <c r="P184" s="59">
        <v>1</v>
      </c>
      <c r="Q184" s="60">
        <v>4</v>
      </c>
      <c r="R184" s="60">
        <v>8</v>
      </c>
      <c r="S184" s="391">
        <v>12</v>
      </c>
    </row>
    <row r="185" spans="1:19" ht="20.25" customHeight="1">
      <c r="A185" s="390">
        <v>726239</v>
      </c>
      <c r="B185" s="59" t="s">
        <v>84</v>
      </c>
      <c r="C185" s="59" t="s">
        <v>92</v>
      </c>
      <c r="D185" s="59">
        <v>1</v>
      </c>
      <c r="E185" s="59">
        <v>1</v>
      </c>
      <c r="F185" s="59"/>
      <c r="G185" s="59">
        <v>1</v>
      </c>
      <c r="H185" s="59">
        <v>1</v>
      </c>
      <c r="I185" s="59"/>
      <c r="J185" s="59">
        <v>1</v>
      </c>
      <c r="K185" s="59">
        <v>3</v>
      </c>
      <c r="L185" s="59">
        <v>2</v>
      </c>
      <c r="M185" s="59">
        <v>3</v>
      </c>
      <c r="N185" s="59">
        <v>2</v>
      </c>
      <c r="O185" s="59"/>
      <c r="P185" s="59"/>
      <c r="Q185" s="60">
        <v>6</v>
      </c>
      <c r="R185" s="60">
        <v>5</v>
      </c>
      <c r="S185" s="391">
        <v>11</v>
      </c>
    </row>
    <row r="186" spans="1:19" ht="20.25" customHeight="1">
      <c r="A186" s="390">
        <v>726231</v>
      </c>
      <c r="B186" s="59" t="s">
        <v>84</v>
      </c>
      <c r="C186" s="59" t="s">
        <v>93</v>
      </c>
      <c r="D186" s="59">
        <v>1</v>
      </c>
      <c r="E186" s="59">
        <v>1</v>
      </c>
      <c r="F186" s="59"/>
      <c r="G186" s="59">
        <v>1</v>
      </c>
      <c r="H186" s="59">
        <v>1</v>
      </c>
      <c r="I186" s="59"/>
      <c r="J186" s="59"/>
      <c r="K186" s="59"/>
      <c r="L186" s="59"/>
      <c r="M186" s="59">
        <v>10</v>
      </c>
      <c r="N186" s="59">
        <v>9</v>
      </c>
      <c r="O186" s="59">
        <v>1</v>
      </c>
      <c r="P186" s="59">
        <v>1</v>
      </c>
      <c r="Q186" s="60">
        <v>11</v>
      </c>
      <c r="R186" s="60">
        <v>10</v>
      </c>
      <c r="S186" s="391">
        <v>21</v>
      </c>
    </row>
    <row r="187" spans="1:19" ht="20.25" customHeight="1">
      <c r="A187" s="390">
        <v>726243</v>
      </c>
      <c r="B187" s="59" t="s">
        <v>84</v>
      </c>
      <c r="C187" s="59" t="s">
        <v>94</v>
      </c>
      <c r="D187" s="59">
        <v>1</v>
      </c>
      <c r="E187" s="59">
        <v>1</v>
      </c>
      <c r="F187" s="59"/>
      <c r="G187" s="59">
        <v>1</v>
      </c>
      <c r="H187" s="59">
        <v>1</v>
      </c>
      <c r="I187" s="59"/>
      <c r="J187" s="59"/>
      <c r="K187" s="59"/>
      <c r="L187" s="59">
        <v>2</v>
      </c>
      <c r="M187" s="59">
        <v>9</v>
      </c>
      <c r="N187" s="59">
        <v>6</v>
      </c>
      <c r="O187" s="59"/>
      <c r="P187" s="59"/>
      <c r="Q187" s="60">
        <v>9</v>
      </c>
      <c r="R187" s="60">
        <v>8</v>
      </c>
      <c r="S187" s="391">
        <v>17</v>
      </c>
    </row>
    <row r="188" spans="1:19" ht="20.25" customHeight="1">
      <c r="A188" s="390">
        <v>726232</v>
      </c>
      <c r="B188" s="59" t="s">
        <v>84</v>
      </c>
      <c r="C188" s="59" t="s">
        <v>104</v>
      </c>
      <c r="D188" s="59">
        <v>1</v>
      </c>
      <c r="E188" s="59">
        <v>1</v>
      </c>
      <c r="F188" s="59"/>
      <c r="G188" s="59">
        <v>1</v>
      </c>
      <c r="H188" s="59">
        <v>1</v>
      </c>
      <c r="I188" s="59"/>
      <c r="J188" s="59"/>
      <c r="K188" s="59">
        <v>4</v>
      </c>
      <c r="L188" s="59">
        <v>3</v>
      </c>
      <c r="M188" s="59">
        <v>5</v>
      </c>
      <c r="N188" s="59">
        <v>9</v>
      </c>
      <c r="O188" s="59"/>
      <c r="P188" s="59"/>
      <c r="Q188" s="60">
        <v>9</v>
      </c>
      <c r="R188" s="60">
        <v>12</v>
      </c>
      <c r="S188" s="391">
        <v>21</v>
      </c>
    </row>
    <row r="189" spans="1:19" ht="20.25" customHeight="1">
      <c r="A189" s="390">
        <v>726213</v>
      </c>
      <c r="B189" s="59" t="s">
        <v>84</v>
      </c>
      <c r="C189" s="59" t="s">
        <v>106</v>
      </c>
      <c r="D189" s="59">
        <v>1</v>
      </c>
      <c r="E189" s="59">
        <v>1</v>
      </c>
      <c r="F189" s="59"/>
      <c r="G189" s="59">
        <v>1</v>
      </c>
      <c r="H189" s="59">
        <v>1</v>
      </c>
      <c r="I189" s="59"/>
      <c r="J189" s="59">
        <v>1</v>
      </c>
      <c r="K189" s="59">
        <v>3</v>
      </c>
      <c r="L189" s="59">
        <v>2</v>
      </c>
      <c r="M189" s="59">
        <v>4</v>
      </c>
      <c r="N189" s="59">
        <v>6</v>
      </c>
      <c r="O189" s="59"/>
      <c r="P189" s="59"/>
      <c r="Q189" s="60">
        <v>7</v>
      </c>
      <c r="R189" s="60">
        <v>9</v>
      </c>
      <c r="S189" s="391">
        <v>16</v>
      </c>
    </row>
    <row r="190" spans="1:19" ht="20.25" customHeight="1">
      <c r="A190" s="390">
        <v>726248</v>
      </c>
      <c r="B190" s="59" t="s">
        <v>84</v>
      </c>
      <c r="C190" s="59" t="s">
        <v>110</v>
      </c>
      <c r="D190" s="59">
        <v>1</v>
      </c>
      <c r="E190" s="59"/>
      <c r="F190" s="59"/>
      <c r="G190" s="59">
        <v>1</v>
      </c>
      <c r="H190" s="59">
        <v>1</v>
      </c>
      <c r="I190" s="59"/>
      <c r="J190" s="59">
        <v>1</v>
      </c>
      <c r="K190" s="59">
        <v>2</v>
      </c>
      <c r="L190" s="59">
        <v>3</v>
      </c>
      <c r="M190" s="59">
        <v>3</v>
      </c>
      <c r="N190" s="59">
        <v>2</v>
      </c>
      <c r="O190" s="59"/>
      <c r="P190" s="59"/>
      <c r="Q190" s="60">
        <v>5</v>
      </c>
      <c r="R190" s="60">
        <v>6</v>
      </c>
      <c r="S190" s="391">
        <v>11</v>
      </c>
    </row>
    <row r="191" spans="1:19" ht="20.25" customHeight="1">
      <c r="A191" s="390">
        <v>726302</v>
      </c>
      <c r="B191" s="59" t="s">
        <v>84</v>
      </c>
      <c r="C191" s="59" t="s">
        <v>113</v>
      </c>
      <c r="D191" s="59">
        <v>1</v>
      </c>
      <c r="E191" s="59">
        <v>1</v>
      </c>
      <c r="F191" s="59"/>
      <c r="G191" s="59">
        <v>1</v>
      </c>
      <c r="H191" s="59">
        <v>1</v>
      </c>
      <c r="I191" s="59"/>
      <c r="J191" s="59"/>
      <c r="K191" s="59"/>
      <c r="L191" s="59">
        <v>4</v>
      </c>
      <c r="M191" s="59">
        <v>11</v>
      </c>
      <c r="N191" s="59">
        <v>6</v>
      </c>
      <c r="O191" s="59"/>
      <c r="P191" s="59"/>
      <c r="Q191" s="60">
        <v>11</v>
      </c>
      <c r="R191" s="60">
        <v>10</v>
      </c>
      <c r="S191" s="391">
        <v>21</v>
      </c>
    </row>
    <row r="192" spans="1:19" s="58" customFormat="1" ht="20.25" customHeight="1">
      <c r="A192" s="1173" t="s">
        <v>1824</v>
      </c>
      <c r="B192" s="1174"/>
      <c r="C192" s="1174"/>
      <c r="D192" s="362">
        <f>SUM(D183:D191)</f>
        <v>9</v>
      </c>
      <c r="E192" s="753">
        <f t="shared" ref="E192:S192" si="14">SUM(E183:E191)</f>
        <v>8</v>
      </c>
      <c r="F192" s="753"/>
      <c r="G192" s="753">
        <f t="shared" si="14"/>
        <v>9</v>
      </c>
      <c r="H192" s="753">
        <f t="shared" si="14"/>
        <v>9</v>
      </c>
      <c r="I192" s="753"/>
      <c r="J192" s="753">
        <f t="shared" si="14"/>
        <v>3</v>
      </c>
      <c r="K192" s="753">
        <f t="shared" si="14"/>
        <v>16</v>
      </c>
      <c r="L192" s="753">
        <f t="shared" si="14"/>
        <v>25</v>
      </c>
      <c r="M192" s="753">
        <f t="shared" si="14"/>
        <v>56</v>
      </c>
      <c r="N192" s="753">
        <f t="shared" si="14"/>
        <v>49</v>
      </c>
      <c r="O192" s="753">
        <f t="shared" si="14"/>
        <v>1</v>
      </c>
      <c r="P192" s="753">
        <f t="shared" si="14"/>
        <v>2</v>
      </c>
      <c r="Q192" s="753">
        <f t="shared" si="14"/>
        <v>73</v>
      </c>
      <c r="R192" s="753">
        <f t="shared" si="14"/>
        <v>79</v>
      </c>
      <c r="S192" s="753">
        <f t="shared" si="14"/>
        <v>152</v>
      </c>
    </row>
    <row r="193" spans="1:19" s="2" customFormat="1" ht="20.25" customHeight="1">
      <c r="A193" s="393">
        <v>726296</v>
      </c>
      <c r="B193" s="65" t="s">
        <v>84</v>
      </c>
      <c r="C193" s="65" t="s">
        <v>86</v>
      </c>
      <c r="D193" s="65">
        <v>1</v>
      </c>
      <c r="E193" s="65">
        <v>1</v>
      </c>
      <c r="F193" s="65"/>
      <c r="G193" s="65">
        <v>1</v>
      </c>
      <c r="H193" s="65">
        <v>1</v>
      </c>
      <c r="I193" s="65"/>
      <c r="J193" s="65">
        <v>1</v>
      </c>
      <c r="K193" s="65">
        <v>3</v>
      </c>
      <c r="L193" s="65">
        <v>1</v>
      </c>
      <c r="M193" s="65">
        <v>3</v>
      </c>
      <c r="N193" s="65">
        <v>1</v>
      </c>
      <c r="O193" s="65"/>
      <c r="P193" s="65"/>
      <c r="Q193" s="40">
        <v>6</v>
      </c>
      <c r="R193" s="40">
        <v>3</v>
      </c>
      <c r="S193" s="47">
        <v>9</v>
      </c>
    </row>
    <row r="194" spans="1:19" ht="20.25" customHeight="1">
      <c r="A194" s="393">
        <v>726262</v>
      </c>
      <c r="B194" s="65" t="s">
        <v>84</v>
      </c>
      <c r="C194" s="65" t="s">
        <v>97</v>
      </c>
      <c r="D194" s="65">
        <v>1</v>
      </c>
      <c r="E194" s="65">
        <v>1</v>
      </c>
      <c r="F194" s="65"/>
      <c r="G194" s="65">
        <v>1</v>
      </c>
      <c r="H194" s="65">
        <v>1</v>
      </c>
      <c r="I194" s="65"/>
      <c r="J194" s="65"/>
      <c r="K194" s="65"/>
      <c r="L194" s="65">
        <v>2</v>
      </c>
      <c r="M194" s="65">
        <v>8</v>
      </c>
      <c r="N194" s="65">
        <v>5</v>
      </c>
      <c r="O194" s="65"/>
      <c r="P194" s="65"/>
      <c r="Q194" s="40">
        <v>8</v>
      </c>
      <c r="R194" s="40">
        <v>7</v>
      </c>
      <c r="S194" s="47">
        <v>15</v>
      </c>
    </row>
    <row r="195" spans="1:19" ht="20.25" customHeight="1">
      <c r="A195" s="393">
        <v>726266</v>
      </c>
      <c r="B195" s="65" t="s">
        <v>84</v>
      </c>
      <c r="C195" s="65" t="s">
        <v>105</v>
      </c>
      <c r="D195" s="65">
        <v>1</v>
      </c>
      <c r="E195" s="65">
        <v>1</v>
      </c>
      <c r="F195" s="65"/>
      <c r="G195" s="65">
        <v>1</v>
      </c>
      <c r="H195" s="65">
        <v>1</v>
      </c>
      <c r="I195" s="65">
        <v>1</v>
      </c>
      <c r="J195" s="65">
        <v>1</v>
      </c>
      <c r="K195" s="65">
        <v>4</v>
      </c>
      <c r="L195" s="65">
        <v>3</v>
      </c>
      <c r="M195" s="65">
        <v>1</v>
      </c>
      <c r="N195" s="65">
        <v>1</v>
      </c>
      <c r="O195" s="65"/>
      <c r="P195" s="65"/>
      <c r="Q195" s="40">
        <v>6</v>
      </c>
      <c r="R195" s="40">
        <v>5</v>
      </c>
      <c r="S195" s="47">
        <v>11</v>
      </c>
    </row>
    <row r="196" spans="1:19" s="58" customFormat="1" ht="20.25" customHeight="1">
      <c r="A196" s="1127" t="s">
        <v>758</v>
      </c>
      <c r="B196" s="1128"/>
      <c r="C196" s="1129"/>
      <c r="D196" s="360">
        <f>SUM(D193:D195)</f>
        <v>3</v>
      </c>
      <c r="E196" s="360">
        <f t="shared" ref="E196:S196" si="15">SUM(E193:E195)</f>
        <v>3</v>
      </c>
      <c r="F196" s="360"/>
      <c r="G196" s="360">
        <f t="shared" si="15"/>
        <v>3</v>
      </c>
      <c r="H196" s="360">
        <f t="shared" si="15"/>
        <v>3</v>
      </c>
      <c r="I196" s="360">
        <f t="shared" si="15"/>
        <v>1</v>
      </c>
      <c r="J196" s="360">
        <f t="shared" si="15"/>
        <v>2</v>
      </c>
      <c r="K196" s="360">
        <f t="shared" si="15"/>
        <v>7</v>
      </c>
      <c r="L196" s="360">
        <f t="shared" si="15"/>
        <v>6</v>
      </c>
      <c r="M196" s="360">
        <f t="shared" si="15"/>
        <v>12</v>
      </c>
      <c r="N196" s="360">
        <f t="shared" si="15"/>
        <v>7</v>
      </c>
      <c r="O196" s="360"/>
      <c r="P196" s="360"/>
      <c r="Q196" s="360">
        <f t="shared" si="15"/>
        <v>20</v>
      </c>
      <c r="R196" s="360">
        <f t="shared" si="15"/>
        <v>15</v>
      </c>
      <c r="S196" s="392">
        <f t="shared" si="15"/>
        <v>35</v>
      </c>
    </row>
    <row r="197" spans="1:19" s="58" customFormat="1" ht="20.25" customHeight="1">
      <c r="A197" s="1127" t="s">
        <v>759</v>
      </c>
      <c r="B197" s="1128"/>
      <c r="C197" s="1129"/>
      <c r="D197" s="360">
        <f>SUM(D196,D192,D182)</f>
        <v>15</v>
      </c>
      <c r="E197" s="752">
        <f t="shared" ref="E197:R197" si="16">SUM(E196,E192,E182)</f>
        <v>14</v>
      </c>
      <c r="F197" s="752"/>
      <c r="G197" s="752">
        <f t="shared" si="16"/>
        <v>15</v>
      </c>
      <c r="H197" s="752">
        <f t="shared" si="16"/>
        <v>15</v>
      </c>
      <c r="I197" s="752">
        <f t="shared" si="16"/>
        <v>1</v>
      </c>
      <c r="J197" s="752">
        <f t="shared" si="16"/>
        <v>5</v>
      </c>
      <c r="K197" s="752">
        <f t="shared" si="16"/>
        <v>33</v>
      </c>
      <c r="L197" s="752">
        <f t="shared" si="16"/>
        <v>47</v>
      </c>
      <c r="M197" s="752">
        <f t="shared" si="16"/>
        <v>93</v>
      </c>
      <c r="N197" s="752">
        <f t="shared" si="16"/>
        <v>75</v>
      </c>
      <c r="O197" s="752">
        <f t="shared" si="16"/>
        <v>2</v>
      </c>
      <c r="P197" s="752">
        <f t="shared" si="16"/>
        <v>2</v>
      </c>
      <c r="Q197" s="752">
        <f t="shared" si="16"/>
        <v>129</v>
      </c>
      <c r="R197" s="752">
        <f t="shared" si="16"/>
        <v>129</v>
      </c>
      <c r="S197" s="752">
        <f>SUM(S196,S192,S182)</f>
        <v>258</v>
      </c>
    </row>
    <row r="198" spans="1:19" s="2" customFormat="1" ht="20.25" customHeight="1">
      <c r="A198" s="390">
        <v>726139</v>
      </c>
      <c r="B198" s="59" t="s">
        <v>117</v>
      </c>
      <c r="C198" s="59" t="s">
        <v>118</v>
      </c>
      <c r="D198" s="59">
        <v>1</v>
      </c>
      <c r="E198" s="59">
        <v>1</v>
      </c>
      <c r="F198" s="59"/>
      <c r="G198" s="59">
        <v>1</v>
      </c>
      <c r="H198" s="59">
        <v>1</v>
      </c>
      <c r="I198" s="59"/>
      <c r="J198" s="59"/>
      <c r="K198" s="59">
        <v>1</v>
      </c>
      <c r="L198" s="59">
        <v>4</v>
      </c>
      <c r="M198" s="59">
        <v>5</v>
      </c>
      <c r="N198" s="59">
        <v>1</v>
      </c>
      <c r="O198" s="59"/>
      <c r="P198" s="59"/>
      <c r="Q198" s="60">
        <v>6</v>
      </c>
      <c r="R198" s="60">
        <v>5</v>
      </c>
      <c r="S198" s="391">
        <v>11</v>
      </c>
    </row>
    <row r="199" spans="1:19" s="58" customFormat="1" ht="20.25" customHeight="1">
      <c r="A199" s="1127" t="s">
        <v>761</v>
      </c>
      <c r="B199" s="1128"/>
      <c r="C199" s="1129"/>
      <c r="D199" s="360">
        <f>SUM(D198)</f>
        <v>1</v>
      </c>
      <c r="E199" s="360">
        <f t="shared" ref="E199:S199" si="17">SUM(E198)</f>
        <v>1</v>
      </c>
      <c r="F199" s="360"/>
      <c r="G199" s="360">
        <f t="shared" si="17"/>
        <v>1</v>
      </c>
      <c r="H199" s="360">
        <f t="shared" si="17"/>
        <v>1</v>
      </c>
      <c r="I199" s="360"/>
      <c r="J199" s="360"/>
      <c r="K199" s="360">
        <f t="shared" si="17"/>
        <v>1</v>
      </c>
      <c r="L199" s="360">
        <f t="shared" si="17"/>
        <v>4</v>
      </c>
      <c r="M199" s="360">
        <f t="shared" si="17"/>
        <v>5</v>
      </c>
      <c r="N199" s="360">
        <f t="shared" si="17"/>
        <v>1</v>
      </c>
      <c r="O199" s="360"/>
      <c r="P199" s="360"/>
      <c r="Q199" s="360">
        <f t="shared" si="17"/>
        <v>6</v>
      </c>
      <c r="R199" s="360">
        <f t="shared" si="17"/>
        <v>5</v>
      </c>
      <c r="S199" s="392">
        <f t="shared" si="17"/>
        <v>11</v>
      </c>
    </row>
    <row r="200" spans="1:19" s="2" customFormat="1" ht="20.25" customHeight="1">
      <c r="A200" s="390">
        <v>726067</v>
      </c>
      <c r="B200" s="59" t="s">
        <v>117</v>
      </c>
      <c r="C200" s="59" t="s">
        <v>119</v>
      </c>
      <c r="D200" s="59">
        <v>1</v>
      </c>
      <c r="E200" s="59">
        <v>1</v>
      </c>
      <c r="F200" s="59"/>
      <c r="G200" s="59">
        <v>1</v>
      </c>
      <c r="H200" s="59">
        <v>1</v>
      </c>
      <c r="I200" s="59"/>
      <c r="J200" s="59"/>
      <c r="K200" s="59">
        <v>8</v>
      </c>
      <c r="L200" s="59">
        <v>4</v>
      </c>
      <c r="M200" s="59">
        <v>1</v>
      </c>
      <c r="N200" s="59">
        <v>2</v>
      </c>
      <c r="O200" s="59"/>
      <c r="P200" s="59"/>
      <c r="Q200" s="60">
        <v>9</v>
      </c>
      <c r="R200" s="60">
        <v>6</v>
      </c>
      <c r="S200" s="391">
        <v>15</v>
      </c>
    </row>
    <row r="201" spans="1:19" ht="20.25" customHeight="1">
      <c r="A201" s="390">
        <v>726054</v>
      </c>
      <c r="B201" s="59" t="s">
        <v>117</v>
      </c>
      <c r="C201" s="59" t="s">
        <v>121</v>
      </c>
      <c r="D201" s="59">
        <v>1</v>
      </c>
      <c r="E201" s="59">
        <v>1</v>
      </c>
      <c r="F201" s="59"/>
      <c r="G201" s="59">
        <v>1</v>
      </c>
      <c r="H201" s="59">
        <v>1</v>
      </c>
      <c r="I201" s="59"/>
      <c r="J201" s="59"/>
      <c r="K201" s="59">
        <v>1</v>
      </c>
      <c r="L201" s="59">
        <v>3</v>
      </c>
      <c r="M201" s="59">
        <v>4</v>
      </c>
      <c r="N201" s="59">
        <v>4</v>
      </c>
      <c r="O201" s="59"/>
      <c r="P201" s="59"/>
      <c r="Q201" s="60">
        <v>5</v>
      </c>
      <c r="R201" s="60">
        <v>7</v>
      </c>
      <c r="S201" s="391">
        <v>12</v>
      </c>
    </row>
    <row r="202" spans="1:19" ht="20.25" customHeight="1">
      <c r="A202" s="390">
        <v>726055</v>
      </c>
      <c r="B202" s="59" t="s">
        <v>117</v>
      </c>
      <c r="C202" s="59" t="s">
        <v>127</v>
      </c>
      <c r="D202" s="59">
        <v>1</v>
      </c>
      <c r="E202" s="59">
        <v>1</v>
      </c>
      <c r="F202" s="59"/>
      <c r="G202" s="59">
        <v>1</v>
      </c>
      <c r="H202" s="59">
        <v>1</v>
      </c>
      <c r="I202" s="59"/>
      <c r="J202" s="59"/>
      <c r="K202" s="59">
        <v>1</v>
      </c>
      <c r="L202" s="59">
        <v>1</v>
      </c>
      <c r="M202" s="59">
        <v>6</v>
      </c>
      <c r="N202" s="59">
        <v>7</v>
      </c>
      <c r="O202" s="59"/>
      <c r="P202" s="59"/>
      <c r="Q202" s="60">
        <v>7</v>
      </c>
      <c r="R202" s="60">
        <v>8</v>
      </c>
      <c r="S202" s="391">
        <v>15</v>
      </c>
    </row>
    <row r="203" spans="1:19" ht="20.25" customHeight="1">
      <c r="A203" s="390">
        <v>726061</v>
      </c>
      <c r="B203" s="59" t="s">
        <v>117</v>
      </c>
      <c r="C203" s="59" t="s">
        <v>132</v>
      </c>
      <c r="D203" s="59">
        <v>1</v>
      </c>
      <c r="E203" s="59">
        <v>1</v>
      </c>
      <c r="F203" s="59"/>
      <c r="G203" s="59">
        <v>1</v>
      </c>
      <c r="H203" s="59">
        <v>1</v>
      </c>
      <c r="I203" s="59"/>
      <c r="J203" s="59"/>
      <c r="K203" s="59">
        <v>1</v>
      </c>
      <c r="L203" s="59">
        <v>2</v>
      </c>
      <c r="M203" s="59">
        <v>6</v>
      </c>
      <c r="N203" s="59">
        <v>4</v>
      </c>
      <c r="O203" s="59"/>
      <c r="P203" s="59"/>
      <c r="Q203" s="60">
        <v>7</v>
      </c>
      <c r="R203" s="60">
        <v>6</v>
      </c>
      <c r="S203" s="391">
        <v>13</v>
      </c>
    </row>
    <row r="204" spans="1:19" ht="20.25" customHeight="1">
      <c r="A204" s="390">
        <v>726064</v>
      </c>
      <c r="B204" s="59" t="s">
        <v>117</v>
      </c>
      <c r="C204" s="59" t="s">
        <v>134</v>
      </c>
      <c r="D204" s="59">
        <v>1</v>
      </c>
      <c r="E204" s="59">
        <v>1</v>
      </c>
      <c r="F204" s="59"/>
      <c r="G204" s="59">
        <v>1</v>
      </c>
      <c r="H204" s="59">
        <v>1</v>
      </c>
      <c r="I204" s="59"/>
      <c r="J204" s="59"/>
      <c r="K204" s="59">
        <v>2</v>
      </c>
      <c r="L204" s="59">
        <v>5</v>
      </c>
      <c r="M204" s="59">
        <v>2</v>
      </c>
      <c r="N204" s="59">
        <v>3</v>
      </c>
      <c r="O204" s="59"/>
      <c r="P204" s="59"/>
      <c r="Q204" s="60">
        <v>4</v>
      </c>
      <c r="R204" s="60">
        <v>8</v>
      </c>
      <c r="S204" s="391">
        <v>12</v>
      </c>
    </row>
    <row r="205" spans="1:19" ht="20.25" customHeight="1">
      <c r="A205" s="390">
        <v>726074</v>
      </c>
      <c r="B205" s="59" t="s">
        <v>117</v>
      </c>
      <c r="C205" s="59" t="s">
        <v>136</v>
      </c>
      <c r="D205" s="59">
        <v>1</v>
      </c>
      <c r="E205" s="59">
        <v>1</v>
      </c>
      <c r="F205" s="59"/>
      <c r="G205" s="59">
        <v>1</v>
      </c>
      <c r="H205" s="59">
        <v>1</v>
      </c>
      <c r="I205" s="59"/>
      <c r="J205" s="59"/>
      <c r="K205" s="59">
        <v>1</v>
      </c>
      <c r="L205" s="59">
        <v>1</v>
      </c>
      <c r="M205" s="59">
        <v>1</v>
      </c>
      <c r="N205" s="59">
        <v>8</v>
      </c>
      <c r="O205" s="59"/>
      <c r="P205" s="59"/>
      <c r="Q205" s="60">
        <v>2</v>
      </c>
      <c r="R205" s="60">
        <v>9</v>
      </c>
      <c r="S205" s="391">
        <v>11</v>
      </c>
    </row>
    <row r="206" spans="1:19" ht="20.25" customHeight="1">
      <c r="A206" s="390">
        <v>726114</v>
      </c>
      <c r="B206" s="59" t="s">
        <v>117</v>
      </c>
      <c r="C206" s="59" t="s">
        <v>137</v>
      </c>
      <c r="D206" s="59">
        <v>1</v>
      </c>
      <c r="E206" s="59">
        <v>1</v>
      </c>
      <c r="F206" s="59"/>
      <c r="G206" s="59">
        <v>1</v>
      </c>
      <c r="H206" s="59">
        <v>1</v>
      </c>
      <c r="I206" s="59"/>
      <c r="J206" s="59"/>
      <c r="K206" s="59">
        <v>1</v>
      </c>
      <c r="L206" s="59">
        <v>2</v>
      </c>
      <c r="M206" s="59">
        <v>2</v>
      </c>
      <c r="N206" s="59">
        <v>6</v>
      </c>
      <c r="O206" s="59"/>
      <c r="P206" s="59"/>
      <c r="Q206" s="60">
        <v>3</v>
      </c>
      <c r="R206" s="60">
        <v>8</v>
      </c>
      <c r="S206" s="391">
        <v>11</v>
      </c>
    </row>
    <row r="207" spans="1:19" s="58" customFormat="1" ht="20.25" customHeight="1">
      <c r="A207" s="1127" t="s">
        <v>762</v>
      </c>
      <c r="B207" s="1128"/>
      <c r="C207" s="1129"/>
      <c r="D207" s="360">
        <f>SUM(D200:D206)</f>
        <v>7</v>
      </c>
      <c r="E207" s="360">
        <f t="shared" ref="E207:S207" si="18">SUM(E200:E206)</f>
        <v>7</v>
      </c>
      <c r="F207" s="360">
        <f t="shared" si="18"/>
        <v>0</v>
      </c>
      <c r="G207" s="360">
        <f t="shared" si="18"/>
        <v>7</v>
      </c>
      <c r="H207" s="360">
        <f t="shared" si="18"/>
        <v>7</v>
      </c>
      <c r="I207" s="360"/>
      <c r="J207" s="360"/>
      <c r="K207" s="360">
        <f t="shared" si="18"/>
        <v>15</v>
      </c>
      <c r="L207" s="360">
        <f t="shared" si="18"/>
        <v>18</v>
      </c>
      <c r="M207" s="360">
        <f t="shared" si="18"/>
        <v>22</v>
      </c>
      <c r="N207" s="360">
        <f t="shared" si="18"/>
        <v>34</v>
      </c>
      <c r="O207" s="360"/>
      <c r="P207" s="360"/>
      <c r="Q207" s="360">
        <f t="shared" si="18"/>
        <v>37</v>
      </c>
      <c r="R207" s="360">
        <f t="shared" si="18"/>
        <v>52</v>
      </c>
      <c r="S207" s="392">
        <f t="shared" si="18"/>
        <v>89</v>
      </c>
    </row>
    <row r="208" spans="1:19" ht="20.25" customHeight="1">
      <c r="A208" s="393">
        <v>726124</v>
      </c>
      <c r="B208" s="65" t="s">
        <v>117</v>
      </c>
      <c r="C208" s="65" t="s">
        <v>130</v>
      </c>
      <c r="D208" s="65">
        <v>1</v>
      </c>
      <c r="E208" s="65">
        <v>1</v>
      </c>
      <c r="F208" s="65"/>
      <c r="G208" s="73">
        <v>1</v>
      </c>
      <c r="H208" s="65">
        <v>1</v>
      </c>
      <c r="I208" s="65"/>
      <c r="J208" s="65">
        <v>2</v>
      </c>
      <c r="K208" s="65">
        <v>2</v>
      </c>
      <c r="L208" s="65">
        <v>4</v>
      </c>
      <c r="M208" s="65">
        <v>2</v>
      </c>
      <c r="N208" s="65">
        <v>2</v>
      </c>
      <c r="O208" s="65"/>
      <c r="P208" s="65"/>
      <c r="Q208" s="40">
        <v>4</v>
      </c>
      <c r="R208" s="40">
        <v>8</v>
      </c>
      <c r="S208" s="47">
        <v>12</v>
      </c>
    </row>
    <row r="209" spans="1:19" s="58" customFormat="1" ht="20.25" customHeight="1">
      <c r="A209" s="1127" t="s">
        <v>762</v>
      </c>
      <c r="B209" s="1128"/>
      <c r="C209" s="1129"/>
      <c r="D209" s="360">
        <f>SUM(D208)</f>
        <v>1</v>
      </c>
      <c r="E209" s="360">
        <f t="shared" ref="E209:S209" si="19">SUM(E208)</f>
        <v>1</v>
      </c>
      <c r="F209" s="360">
        <f t="shared" si="19"/>
        <v>0</v>
      </c>
      <c r="G209" s="360">
        <f t="shared" si="19"/>
        <v>1</v>
      </c>
      <c r="H209" s="360">
        <f t="shared" si="19"/>
        <v>1</v>
      </c>
      <c r="I209" s="360"/>
      <c r="J209" s="360">
        <f t="shared" si="19"/>
        <v>2</v>
      </c>
      <c r="K209" s="360">
        <f t="shared" si="19"/>
        <v>2</v>
      </c>
      <c r="L209" s="360">
        <f t="shared" si="19"/>
        <v>4</v>
      </c>
      <c r="M209" s="360">
        <f t="shared" si="19"/>
        <v>2</v>
      </c>
      <c r="N209" s="360">
        <f t="shared" si="19"/>
        <v>2</v>
      </c>
      <c r="O209" s="360"/>
      <c r="P209" s="360"/>
      <c r="Q209" s="360">
        <f t="shared" si="19"/>
        <v>4</v>
      </c>
      <c r="R209" s="360">
        <f t="shared" si="19"/>
        <v>8</v>
      </c>
      <c r="S209" s="392">
        <f t="shared" si="19"/>
        <v>12</v>
      </c>
    </row>
    <row r="210" spans="1:19" s="58" customFormat="1" ht="20.25" customHeight="1">
      <c r="A210" s="1127" t="s">
        <v>763</v>
      </c>
      <c r="B210" s="1128"/>
      <c r="C210" s="1129"/>
      <c r="D210" s="360">
        <f>SUM(D209,D207,D199)</f>
        <v>9</v>
      </c>
      <c r="E210" s="360">
        <f t="shared" ref="E210:S210" si="20">SUM(E209,E207,E199)</f>
        <v>9</v>
      </c>
      <c r="F210" s="360">
        <f t="shared" si="20"/>
        <v>0</v>
      </c>
      <c r="G210" s="360">
        <f t="shared" si="20"/>
        <v>9</v>
      </c>
      <c r="H210" s="360">
        <f t="shared" si="20"/>
        <v>9</v>
      </c>
      <c r="I210" s="360"/>
      <c r="J210" s="360">
        <f t="shared" si="20"/>
        <v>2</v>
      </c>
      <c r="K210" s="360">
        <f t="shared" si="20"/>
        <v>18</v>
      </c>
      <c r="L210" s="360">
        <f t="shared" si="20"/>
        <v>26</v>
      </c>
      <c r="M210" s="360">
        <f t="shared" si="20"/>
        <v>29</v>
      </c>
      <c r="N210" s="360">
        <f t="shared" si="20"/>
        <v>37</v>
      </c>
      <c r="O210" s="360"/>
      <c r="P210" s="360"/>
      <c r="Q210" s="360">
        <f t="shared" si="20"/>
        <v>47</v>
      </c>
      <c r="R210" s="360">
        <f t="shared" si="20"/>
        <v>65</v>
      </c>
      <c r="S210" s="392">
        <f t="shared" si="20"/>
        <v>112</v>
      </c>
    </row>
    <row r="211" spans="1:19" s="2" customFormat="1" ht="20.25" customHeight="1">
      <c r="A211" s="390">
        <v>726315</v>
      </c>
      <c r="B211" s="59" t="s">
        <v>390</v>
      </c>
      <c r="C211" s="59" t="s">
        <v>391</v>
      </c>
      <c r="D211" s="59">
        <v>1</v>
      </c>
      <c r="E211" s="59">
        <v>1</v>
      </c>
      <c r="F211" s="59"/>
      <c r="G211" s="59">
        <v>1</v>
      </c>
      <c r="H211" s="59">
        <v>1</v>
      </c>
      <c r="I211" s="59"/>
      <c r="J211" s="59"/>
      <c r="K211" s="59">
        <v>1</v>
      </c>
      <c r="L211" s="59">
        <v>4</v>
      </c>
      <c r="M211" s="59">
        <v>5</v>
      </c>
      <c r="N211" s="59">
        <v>2</v>
      </c>
      <c r="O211" s="59"/>
      <c r="P211" s="59">
        <v>1</v>
      </c>
      <c r="Q211" s="60">
        <v>6</v>
      </c>
      <c r="R211" s="60">
        <v>7</v>
      </c>
      <c r="S211" s="391">
        <v>13</v>
      </c>
    </row>
    <row r="212" spans="1:19" s="2" customFormat="1" ht="20.25" customHeight="1">
      <c r="A212" s="390">
        <v>726320</v>
      </c>
      <c r="B212" s="59" t="s">
        <v>390</v>
      </c>
      <c r="C212" s="59" t="s">
        <v>393</v>
      </c>
      <c r="D212" s="59">
        <v>1</v>
      </c>
      <c r="E212" s="59">
        <v>1</v>
      </c>
      <c r="F212" s="59"/>
      <c r="G212" s="59">
        <v>1</v>
      </c>
      <c r="H212" s="59">
        <v>1</v>
      </c>
      <c r="I212" s="59"/>
      <c r="J212" s="59"/>
      <c r="K212" s="59">
        <v>7</v>
      </c>
      <c r="L212" s="59">
        <v>6</v>
      </c>
      <c r="M212" s="59">
        <v>6</v>
      </c>
      <c r="N212" s="59">
        <v>3</v>
      </c>
      <c r="O212" s="59"/>
      <c r="P212" s="59"/>
      <c r="Q212" s="60">
        <v>13</v>
      </c>
      <c r="R212" s="60">
        <v>9</v>
      </c>
      <c r="S212" s="391">
        <v>22</v>
      </c>
    </row>
    <row r="213" spans="1:19" s="2" customFormat="1" ht="20.25" customHeight="1">
      <c r="A213" s="390">
        <v>726323</v>
      </c>
      <c r="B213" s="59" t="s">
        <v>390</v>
      </c>
      <c r="C213" s="59" t="s">
        <v>409</v>
      </c>
      <c r="D213" s="59">
        <v>1</v>
      </c>
      <c r="E213" s="59">
        <v>4</v>
      </c>
      <c r="F213" s="59"/>
      <c r="G213" s="59">
        <v>2</v>
      </c>
      <c r="H213" s="59">
        <v>4</v>
      </c>
      <c r="I213" s="59">
        <v>1</v>
      </c>
      <c r="J213" s="59"/>
      <c r="K213" s="59">
        <v>11</v>
      </c>
      <c r="L213" s="59">
        <v>15</v>
      </c>
      <c r="M213" s="59">
        <v>16</v>
      </c>
      <c r="N213" s="59">
        <v>34</v>
      </c>
      <c r="O213" s="59">
        <v>1</v>
      </c>
      <c r="P213" s="59">
        <v>1</v>
      </c>
      <c r="Q213" s="60">
        <v>29</v>
      </c>
      <c r="R213" s="60">
        <v>50</v>
      </c>
      <c r="S213" s="391">
        <v>79</v>
      </c>
    </row>
    <row r="214" spans="1:19" ht="20.25" customHeight="1">
      <c r="A214" s="390">
        <v>726661</v>
      </c>
      <c r="B214" s="59" t="s">
        <v>390</v>
      </c>
      <c r="C214" s="59" t="s">
        <v>417</v>
      </c>
      <c r="D214" s="59">
        <v>1</v>
      </c>
      <c r="E214" s="59">
        <v>1</v>
      </c>
      <c r="F214" s="59"/>
      <c r="G214" s="59">
        <v>1</v>
      </c>
      <c r="H214" s="59">
        <v>1</v>
      </c>
      <c r="I214" s="59"/>
      <c r="J214" s="59"/>
      <c r="K214" s="59">
        <v>2</v>
      </c>
      <c r="L214" s="59">
        <v>1</v>
      </c>
      <c r="M214" s="59">
        <v>6</v>
      </c>
      <c r="N214" s="59">
        <v>6</v>
      </c>
      <c r="O214" s="59"/>
      <c r="P214" s="59"/>
      <c r="Q214" s="60">
        <v>8</v>
      </c>
      <c r="R214" s="60">
        <v>7</v>
      </c>
      <c r="S214" s="391">
        <v>15</v>
      </c>
    </row>
    <row r="215" spans="1:19" ht="20.25" customHeight="1">
      <c r="A215" s="390">
        <v>726659</v>
      </c>
      <c r="B215" s="59" t="s">
        <v>390</v>
      </c>
      <c r="C215" s="59" t="s">
        <v>423</v>
      </c>
      <c r="D215" s="59">
        <v>1</v>
      </c>
      <c r="E215" s="59">
        <v>1</v>
      </c>
      <c r="F215" s="59"/>
      <c r="G215" s="59">
        <v>1</v>
      </c>
      <c r="H215" s="59">
        <v>1</v>
      </c>
      <c r="I215" s="59"/>
      <c r="J215" s="59"/>
      <c r="K215" s="59">
        <v>5</v>
      </c>
      <c r="L215" s="59">
        <v>4</v>
      </c>
      <c r="M215" s="59">
        <v>8</v>
      </c>
      <c r="N215" s="59">
        <v>5</v>
      </c>
      <c r="O215" s="59"/>
      <c r="P215" s="59"/>
      <c r="Q215" s="60">
        <v>13</v>
      </c>
      <c r="R215" s="60">
        <v>9</v>
      </c>
      <c r="S215" s="391">
        <v>22</v>
      </c>
    </row>
    <row r="216" spans="1:19" s="58" customFormat="1" ht="20.25" customHeight="1">
      <c r="A216" s="1127" t="s">
        <v>764</v>
      </c>
      <c r="B216" s="1128"/>
      <c r="C216" s="1129"/>
      <c r="D216" s="360">
        <f>SUM(D211:D215)</f>
        <v>5</v>
      </c>
      <c r="E216" s="360">
        <f t="shared" ref="E216:S216" si="21">SUM(E211:E215)</f>
        <v>8</v>
      </c>
      <c r="F216" s="360">
        <f t="shared" si="21"/>
        <v>0</v>
      </c>
      <c r="G216" s="360">
        <f t="shared" si="21"/>
        <v>6</v>
      </c>
      <c r="H216" s="360">
        <f t="shared" si="21"/>
        <v>8</v>
      </c>
      <c r="I216" s="360">
        <f t="shared" si="21"/>
        <v>1</v>
      </c>
      <c r="J216" s="360"/>
      <c r="K216" s="360">
        <f t="shared" si="21"/>
        <v>26</v>
      </c>
      <c r="L216" s="360">
        <f t="shared" si="21"/>
        <v>30</v>
      </c>
      <c r="M216" s="360">
        <f t="shared" si="21"/>
        <v>41</v>
      </c>
      <c r="N216" s="360">
        <f t="shared" si="21"/>
        <v>50</v>
      </c>
      <c r="O216" s="360">
        <f t="shared" si="21"/>
        <v>1</v>
      </c>
      <c r="P216" s="360">
        <f t="shared" si="21"/>
        <v>2</v>
      </c>
      <c r="Q216" s="360">
        <f t="shared" si="21"/>
        <v>69</v>
      </c>
      <c r="R216" s="360">
        <f t="shared" si="21"/>
        <v>82</v>
      </c>
      <c r="S216" s="392">
        <f t="shared" si="21"/>
        <v>151</v>
      </c>
    </row>
    <row r="217" spans="1:19" ht="20.25" customHeight="1">
      <c r="A217" s="390">
        <v>726650</v>
      </c>
      <c r="B217" s="59" t="s">
        <v>390</v>
      </c>
      <c r="C217" s="59" t="s">
        <v>394</v>
      </c>
      <c r="D217" s="59">
        <v>1</v>
      </c>
      <c r="E217" s="59">
        <v>1</v>
      </c>
      <c r="F217" s="59"/>
      <c r="G217" s="59">
        <v>1</v>
      </c>
      <c r="H217" s="59">
        <v>1</v>
      </c>
      <c r="I217" s="59"/>
      <c r="J217" s="59">
        <v>1</v>
      </c>
      <c r="K217" s="59">
        <v>4</v>
      </c>
      <c r="L217" s="59">
        <v>4</v>
      </c>
      <c r="M217" s="59">
        <v>1</v>
      </c>
      <c r="N217" s="59">
        <v>2</v>
      </c>
      <c r="O217" s="59"/>
      <c r="P217" s="59"/>
      <c r="Q217" s="60">
        <v>5</v>
      </c>
      <c r="R217" s="60">
        <v>7</v>
      </c>
      <c r="S217" s="391">
        <v>12</v>
      </c>
    </row>
    <row r="218" spans="1:19" ht="20.25" customHeight="1">
      <c r="A218" s="390">
        <v>726335</v>
      </c>
      <c r="B218" s="59" t="s">
        <v>390</v>
      </c>
      <c r="C218" s="59" t="s">
        <v>396</v>
      </c>
      <c r="D218" s="59">
        <v>1</v>
      </c>
      <c r="E218" s="59">
        <v>1</v>
      </c>
      <c r="F218" s="59"/>
      <c r="G218" s="59">
        <v>1</v>
      </c>
      <c r="H218" s="59">
        <v>1</v>
      </c>
      <c r="I218" s="59">
        <v>1</v>
      </c>
      <c r="J218" s="59"/>
      <c r="K218" s="59">
        <v>1</v>
      </c>
      <c r="L218" s="59">
        <v>3</v>
      </c>
      <c r="M218" s="59">
        <v>1</v>
      </c>
      <c r="N218" s="59">
        <v>3</v>
      </c>
      <c r="O218" s="59"/>
      <c r="P218" s="59"/>
      <c r="Q218" s="60">
        <v>3</v>
      </c>
      <c r="R218" s="60">
        <v>6</v>
      </c>
      <c r="S218" s="391">
        <v>9</v>
      </c>
    </row>
    <row r="219" spans="1:19" ht="20.25" customHeight="1">
      <c r="A219" s="390">
        <v>745122</v>
      </c>
      <c r="B219" s="59" t="s">
        <v>390</v>
      </c>
      <c r="C219" s="59" t="s">
        <v>398</v>
      </c>
      <c r="D219" s="59">
        <v>1</v>
      </c>
      <c r="E219" s="59">
        <v>1</v>
      </c>
      <c r="F219" s="59"/>
      <c r="G219" s="59">
        <v>1</v>
      </c>
      <c r="H219" s="59">
        <v>1</v>
      </c>
      <c r="I219" s="59">
        <v>1</v>
      </c>
      <c r="J219" s="59">
        <v>1</v>
      </c>
      <c r="K219" s="59">
        <v>2</v>
      </c>
      <c r="L219" s="59">
        <v>2</v>
      </c>
      <c r="M219" s="59">
        <v>1</v>
      </c>
      <c r="N219" s="59">
        <v>2</v>
      </c>
      <c r="O219" s="59">
        <v>2</v>
      </c>
      <c r="P219" s="59"/>
      <c r="Q219" s="60">
        <v>6</v>
      </c>
      <c r="R219" s="60">
        <v>5</v>
      </c>
      <c r="S219" s="391">
        <v>11</v>
      </c>
    </row>
    <row r="220" spans="1:19" ht="20.25" customHeight="1">
      <c r="A220" s="390">
        <v>726643</v>
      </c>
      <c r="B220" s="59" t="s">
        <v>390</v>
      </c>
      <c r="C220" s="59" t="s">
        <v>399</v>
      </c>
      <c r="D220" s="59">
        <v>1</v>
      </c>
      <c r="E220" s="59">
        <v>1</v>
      </c>
      <c r="F220" s="59"/>
      <c r="G220" s="59">
        <v>1</v>
      </c>
      <c r="H220" s="59">
        <v>1</v>
      </c>
      <c r="I220" s="59"/>
      <c r="J220" s="59"/>
      <c r="K220" s="59">
        <v>2</v>
      </c>
      <c r="L220" s="59">
        <v>7</v>
      </c>
      <c r="M220" s="59">
        <v>1</v>
      </c>
      <c r="N220" s="59">
        <v>2</v>
      </c>
      <c r="O220" s="59"/>
      <c r="P220" s="59"/>
      <c r="Q220" s="60">
        <v>3</v>
      </c>
      <c r="R220" s="60">
        <v>9</v>
      </c>
      <c r="S220" s="391">
        <v>12</v>
      </c>
    </row>
    <row r="221" spans="1:19" ht="20.25" customHeight="1">
      <c r="A221" s="390">
        <v>726338</v>
      </c>
      <c r="B221" s="59" t="s">
        <v>390</v>
      </c>
      <c r="C221" s="59" t="s">
        <v>406</v>
      </c>
      <c r="D221" s="59">
        <v>1</v>
      </c>
      <c r="E221" s="59">
        <v>1</v>
      </c>
      <c r="F221" s="59"/>
      <c r="G221" s="59">
        <v>1</v>
      </c>
      <c r="H221" s="59">
        <v>1</v>
      </c>
      <c r="I221" s="59"/>
      <c r="J221" s="59"/>
      <c r="K221" s="59">
        <v>2</v>
      </c>
      <c r="L221" s="59">
        <v>2</v>
      </c>
      <c r="M221" s="59">
        <v>6</v>
      </c>
      <c r="N221" s="59"/>
      <c r="O221" s="59"/>
      <c r="P221" s="59"/>
      <c r="Q221" s="60">
        <v>8</v>
      </c>
      <c r="R221" s="60">
        <v>2</v>
      </c>
      <c r="S221" s="391">
        <v>10</v>
      </c>
    </row>
    <row r="222" spans="1:19" ht="20.25" customHeight="1">
      <c r="A222" s="390">
        <v>726603</v>
      </c>
      <c r="B222" s="59" t="s">
        <v>390</v>
      </c>
      <c r="C222" s="59" t="s">
        <v>425</v>
      </c>
      <c r="D222" s="59">
        <v>1</v>
      </c>
      <c r="E222" s="59">
        <v>1</v>
      </c>
      <c r="F222" s="59"/>
      <c r="G222" s="59">
        <v>1</v>
      </c>
      <c r="H222" s="59">
        <v>1</v>
      </c>
      <c r="I222" s="59"/>
      <c r="J222" s="59"/>
      <c r="K222" s="59">
        <v>3</v>
      </c>
      <c r="L222" s="59">
        <v>5</v>
      </c>
      <c r="M222" s="59">
        <v>5</v>
      </c>
      <c r="N222" s="59">
        <v>1</v>
      </c>
      <c r="O222" s="59"/>
      <c r="P222" s="59"/>
      <c r="Q222" s="60">
        <v>8</v>
      </c>
      <c r="R222" s="60">
        <v>6</v>
      </c>
      <c r="S222" s="391">
        <v>14</v>
      </c>
    </row>
    <row r="223" spans="1:19" ht="20.25" customHeight="1">
      <c r="A223" s="390">
        <v>726590</v>
      </c>
      <c r="B223" s="59" t="s">
        <v>390</v>
      </c>
      <c r="C223" s="59" t="s">
        <v>428</v>
      </c>
      <c r="D223" s="59">
        <v>1</v>
      </c>
      <c r="E223" s="59">
        <v>1</v>
      </c>
      <c r="F223" s="59"/>
      <c r="G223" s="59">
        <v>1</v>
      </c>
      <c r="H223" s="59">
        <v>1</v>
      </c>
      <c r="I223" s="59">
        <v>1</v>
      </c>
      <c r="J223" s="59">
        <v>2</v>
      </c>
      <c r="K223" s="59">
        <v>4</v>
      </c>
      <c r="L223" s="59">
        <v>2</v>
      </c>
      <c r="M223" s="59"/>
      <c r="N223" s="59">
        <v>1</v>
      </c>
      <c r="O223" s="59"/>
      <c r="P223" s="59"/>
      <c r="Q223" s="60">
        <v>5</v>
      </c>
      <c r="R223" s="60">
        <v>5</v>
      </c>
      <c r="S223" s="391">
        <v>10</v>
      </c>
    </row>
    <row r="224" spans="1:19" ht="20.25" customHeight="1">
      <c r="A224" s="390">
        <v>726577</v>
      </c>
      <c r="B224" s="59" t="s">
        <v>390</v>
      </c>
      <c r="C224" s="59" t="s">
        <v>434</v>
      </c>
      <c r="D224" s="59">
        <v>1</v>
      </c>
      <c r="E224" s="59">
        <v>1</v>
      </c>
      <c r="F224" s="59"/>
      <c r="G224" s="59">
        <v>1</v>
      </c>
      <c r="H224" s="59">
        <v>1</v>
      </c>
      <c r="I224" s="59">
        <v>1</v>
      </c>
      <c r="J224" s="59">
        <v>1</v>
      </c>
      <c r="K224" s="59">
        <v>4</v>
      </c>
      <c r="L224" s="59">
        <v>5</v>
      </c>
      <c r="M224" s="59">
        <v>4</v>
      </c>
      <c r="N224" s="59">
        <v>4</v>
      </c>
      <c r="O224" s="59"/>
      <c r="P224" s="59"/>
      <c r="Q224" s="60">
        <v>9</v>
      </c>
      <c r="R224" s="60">
        <v>10</v>
      </c>
      <c r="S224" s="391">
        <v>19</v>
      </c>
    </row>
    <row r="225" spans="1:19" s="58" customFormat="1" ht="20.25" customHeight="1">
      <c r="A225" s="1127" t="s">
        <v>765</v>
      </c>
      <c r="B225" s="1128"/>
      <c r="C225" s="1129"/>
      <c r="D225" s="360">
        <f>SUM(D217:D224)</f>
        <v>8</v>
      </c>
      <c r="E225" s="360">
        <f t="shared" ref="E225:S225" si="22">SUM(E217:E224)</f>
        <v>8</v>
      </c>
      <c r="F225" s="360">
        <f t="shared" si="22"/>
        <v>0</v>
      </c>
      <c r="G225" s="360">
        <f t="shared" si="22"/>
        <v>8</v>
      </c>
      <c r="H225" s="360">
        <f t="shared" si="22"/>
        <v>8</v>
      </c>
      <c r="I225" s="360">
        <f t="shared" si="22"/>
        <v>4</v>
      </c>
      <c r="J225" s="360">
        <f t="shared" si="22"/>
        <v>5</v>
      </c>
      <c r="K225" s="360">
        <f t="shared" si="22"/>
        <v>22</v>
      </c>
      <c r="L225" s="360">
        <f t="shared" si="22"/>
        <v>30</v>
      </c>
      <c r="M225" s="360">
        <f t="shared" si="22"/>
        <v>19</v>
      </c>
      <c r="N225" s="360">
        <f t="shared" si="22"/>
        <v>15</v>
      </c>
      <c r="O225" s="360">
        <f t="shared" si="22"/>
        <v>2</v>
      </c>
      <c r="P225" s="360"/>
      <c r="Q225" s="360">
        <f t="shared" si="22"/>
        <v>47</v>
      </c>
      <c r="R225" s="360">
        <f t="shared" si="22"/>
        <v>50</v>
      </c>
      <c r="S225" s="392">
        <f t="shared" si="22"/>
        <v>97</v>
      </c>
    </row>
    <row r="226" spans="1:19" ht="20.25" customHeight="1">
      <c r="A226" s="393">
        <v>726662</v>
      </c>
      <c r="B226" s="65" t="s">
        <v>390</v>
      </c>
      <c r="C226" s="65" t="s">
        <v>392</v>
      </c>
      <c r="D226" s="65">
        <v>1</v>
      </c>
      <c r="E226" s="65">
        <v>1</v>
      </c>
      <c r="F226" s="65"/>
      <c r="G226" s="65">
        <v>2</v>
      </c>
      <c r="H226" s="65">
        <v>1</v>
      </c>
      <c r="I226" s="65"/>
      <c r="J226" s="65"/>
      <c r="K226" s="65"/>
      <c r="L226" s="65">
        <v>1</v>
      </c>
      <c r="M226" s="65">
        <v>5</v>
      </c>
      <c r="N226" s="65">
        <v>6</v>
      </c>
      <c r="O226" s="65">
        <v>1</v>
      </c>
      <c r="P226" s="65"/>
      <c r="Q226" s="40">
        <v>6</v>
      </c>
      <c r="R226" s="40">
        <v>7</v>
      </c>
      <c r="S226" s="47">
        <v>13</v>
      </c>
    </row>
    <row r="227" spans="1:19" s="2" customFormat="1" ht="20.25" customHeight="1">
      <c r="A227" s="393">
        <v>726330</v>
      </c>
      <c r="B227" s="65" t="s">
        <v>390</v>
      </c>
      <c r="C227" s="65" t="s">
        <v>410</v>
      </c>
      <c r="D227" s="65">
        <v>1</v>
      </c>
      <c r="E227" s="65">
        <v>1</v>
      </c>
      <c r="F227" s="65"/>
      <c r="G227" s="65">
        <v>1</v>
      </c>
      <c r="H227" s="65">
        <v>1</v>
      </c>
      <c r="I227" s="65"/>
      <c r="J227" s="65">
        <v>1</v>
      </c>
      <c r="K227" s="65">
        <v>1</v>
      </c>
      <c r="L227" s="65">
        <v>2</v>
      </c>
      <c r="M227" s="65">
        <v>4</v>
      </c>
      <c r="N227" s="65">
        <v>2</v>
      </c>
      <c r="O227" s="65"/>
      <c r="P227" s="65"/>
      <c r="Q227" s="40">
        <v>5</v>
      </c>
      <c r="R227" s="40">
        <v>5</v>
      </c>
      <c r="S227" s="47">
        <v>10</v>
      </c>
    </row>
    <row r="228" spans="1:19" ht="20.25" customHeight="1">
      <c r="A228" s="393">
        <v>726651</v>
      </c>
      <c r="B228" s="65" t="s">
        <v>390</v>
      </c>
      <c r="C228" s="65" t="s">
        <v>437</v>
      </c>
      <c r="D228" s="65">
        <v>1</v>
      </c>
      <c r="E228" s="65">
        <v>1</v>
      </c>
      <c r="F228" s="65"/>
      <c r="G228" s="65">
        <v>1</v>
      </c>
      <c r="H228" s="65">
        <v>1</v>
      </c>
      <c r="I228" s="65"/>
      <c r="J228" s="65"/>
      <c r="K228" s="65">
        <v>4</v>
      </c>
      <c r="L228" s="65">
        <v>2</v>
      </c>
      <c r="M228" s="65">
        <v>5</v>
      </c>
      <c r="N228" s="65">
        <v>4</v>
      </c>
      <c r="O228" s="65"/>
      <c r="P228" s="65"/>
      <c r="Q228" s="40">
        <v>9</v>
      </c>
      <c r="R228" s="40">
        <v>6</v>
      </c>
      <c r="S228" s="47">
        <v>15</v>
      </c>
    </row>
    <row r="229" spans="1:19" s="58" customFormat="1" ht="20.25" customHeight="1">
      <c r="A229" s="1127" t="s">
        <v>766</v>
      </c>
      <c r="B229" s="1128"/>
      <c r="C229" s="1129"/>
      <c r="D229" s="360">
        <f>SUM(D226:D228)</f>
        <v>3</v>
      </c>
      <c r="E229" s="360">
        <f t="shared" ref="E229:S229" si="23">SUM(E226:E228)</f>
        <v>3</v>
      </c>
      <c r="F229" s="360">
        <f t="shared" si="23"/>
        <v>0</v>
      </c>
      <c r="G229" s="360">
        <f t="shared" si="23"/>
        <v>4</v>
      </c>
      <c r="H229" s="360">
        <f t="shared" si="23"/>
        <v>3</v>
      </c>
      <c r="I229" s="360"/>
      <c r="J229" s="360">
        <f t="shared" si="23"/>
        <v>1</v>
      </c>
      <c r="K229" s="360">
        <f t="shared" si="23"/>
        <v>5</v>
      </c>
      <c r="L229" s="360">
        <f t="shared" si="23"/>
        <v>5</v>
      </c>
      <c r="M229" s="360">
        <f t="shared" si="23"/>
        <v>14</v>
      </c>
      <c r="N229" s="360">
        <f t="shared" si="23"/>
        <v>12</v>
      </c>
      <c r="O229" s="360">
        <f t="shared" si="23"/>
        <v>1</v>
      </c>
      <c r="P229" s="360"/>
      <c r="Q229" s="360">
        <f t="shared" si="23"/>
        <v>20</v>
      </c>
      <c r="R229" s="360">
        <f t="shared" si="23"/>
        <v>18</v>
      </c>
      <c r="S229" s="392">
        <f t="shared" si="23"/>
        <v>38</v>
      </c>
    </row>
    <row r="230" spans="1:19" ht="20.25" customHeight="1">
      <c r="A230" s="393">
        <v>726609</v>
      </c>
      <c r="B230" s="65" t="s">
        <v>390</v>
      </c>
      <c r="C230" s="65" t="s">
        <v>412</v>
      </c>
      <c r="D230" s="65">
        <v>1</v>
      </c>
      <c r="E230" s="65">
        <v>1</v>
      </c>
      <c r="F230" s="65"/>
      <c r="G230" s="65">
        <v>1</v>
      </c>
      <c r="H230" s="65">
        <v>1</v>
      </c>
      <c r="I230" s="65"/>
      <c r="J230" s="65"/>
      <c r="K230" s="65">
        <v>8</v>
      </c>
      <c r="L230" s="65">
        <v>7</v>
      </c>
      <c r="M230" s="65">
        <v>6</v>
      </c>
      <c r="N230" s="65">
        <v>3</v>
      </c>
      <c r="O230" s="65"/>
      <c r="P230" s="65"/>
      <c r="Q230" s="40">
        <v>14</v>
      </c>
      <c r="R230" s="40">
        <v>10</v>
      </c>
      <c r="S230" s="47">
        <v>24</v>
      </c>
    </row>
    <row r="231" spans="1:19" ht="22.5" customHeight="1">
      <c r="A231" s="393">
        <v>746047</v>
      </c>
      <c r="B231" s="65" t="s">
        <v>390</v>
      </c>
      <c r="C231" s="65" t="s">
        <v>440</v>
      </c>
      <c r="D231" s="65">
        <v>1</v>
      </c>
      <c r="E231" s="65">
        <v>1</v>
      </c>
      <c r="F231" s="65"/>
      <c r="G231" s="65">
        <v>1</v>
      </c>
      <c r="H231" s="65">
        <v>1</v>
      </c>
      <c r="I231" s="65">
        <v>2</v>
      </c>
      <c r="J231" s="65">
        <v>3</v>
      </c>
      <c r="K231" s="65">
        <v>1</v>
      </c>
      <c r="L231" s="65">
        <v>2</v>
      </c>
      <c r="M231" s="65">
        <v>3</v>
      </c>
      <c r="N231" s="65">
        <v>1</v>
      </c>
      <c r="O231" s="65"/>
      <c r="P231" s="65"/>
      <c r="Q231" s="40">
        <v>6</v>
      </c>
      <c r="R231" s="40">
        <v>6</v>
      </c>
      <c r="S231" s="47">
        <v>12</v>
      </c>
    </row>
    <row r="232" spans="1:19" s="58" customFormat="1" ht="20.25" customHeight="1">
      <c r="A232" s="1127" t="s">
        <v>765</v>
      </c>
      <c r="B232" s="1128"/>
      <c r="C232" s="1129"/>
      <c r="D232" s="360">
        <f>SUM(D230:D231)</f>
        <v>2</v>
      </c>
      <c r="E232" s="360">
        <f t="shared" ref="E232:S232" si="24">SUM(E230:E231)</f>
        <v>2</v>
      </c>
      <c r="F232" s="360">
        <f t="shared" si="24"/>
        <v>0</v>
      </c>
      <c r="G232" s="360">
        <f t="shared" si="24"/>
        <v>2</v>
      </c>
      <c r="H232" s="360">
        <f t="shared" si="24"/>
        <v>2</v>
      </c>
      <c r="I232" s="360">
        <f t="shared" si="24"/>
        <v>2</v>
      </c>
      <c r="J232" s="360">
        <f t="shared" si="24"/>
        <v>3</v>
      </c>
      <c r="K232" s="360">
        <f t="shared" si="24"/>
        <v>9</v>
      </c>
      <c r="L232" s="360">
        <f t="shared" si="24"/>
        <v>9</v>
      </c>
      <c r="M232" s="360">
        <f t="shared" si="24"/>
        <v>9</v>
      </c>
      <c r="N232" s="360">
        <f t="shared" si="24"/>
        <v>4</v>
      </c>
      <c r="O232" s="360"/>
      <c r="P232" s="360"/>
      <c r="Q232" s="360">
        <f t="shared" si="24"/>
        <v>20</v>
      </c>
      <c r="R232" s="360">
        <f t="shared" si="24"/>
        <v>16</v>
      </c>
      <c r="S232" s="392">
        <f t="shared" si="24"/>
        <v>36</v>
      </c>
    </row>
    <row r="233" spans="1:19" s="19" customFormat="1" ht="20.25" customHeight="1">
      <c r="A233" s="1168" t="s">
        <v>767</v>
      </c>
      <c r="B233" s="1169"/>
      <c r="C233" s="1170"/>
      <c r="D233" s="361">
        <f>SUM(D232,D229,D225,D216)</f>
        <v>18</v>
      </c>
      <c r="E233" s="361">
        <f t="shared" ref="E233:S233" si="25">SUM(E232,E229,E225,E216)</f>
        <v>21</v>
      </c>
      <c r="F233" s="361">
        <f t="shared" si="25"/>
        <v>0</v>
      </c>
      <c r="G233" s="361">
        <f t="shared" si="25"/>
        <v>20</v>
      </c>
      <c r="H233" s="361">
        <f t="shared" si="25"/>
        <v>21</v>
      </c>
      <c r="I233" s="361">
        <f t="shared" si="25"/>
        <v>7</v>
      </c>
      <c r="J233" s="361">
        <f t="shared" si="25"/>
        <v>9</v>
      </c>
      <c r="K233" s="361">
        <f t="shared" si="25"/>
        <v>62</v>
      </c>
      <c r="L233" s="361">
        <f t="shared" si="25"/>
        <v>74</v>
      </c>
      <c r="M233" s="361">
        <f t="shared" si="25"/>
        <v>83</v>
      </c>
      <c r="N233" s="361">
        <f t="shared" si="25"/>
        <v>81</v>
      </c>
      <c r="O233" s="361">
        <f t="shared" si="25"/>
        <v>4</v>
      </c>
      <c r="P233" s="361">
        <f t="shared" si="25"/>
        <v>2</v>
      </c>
      <c r="Q233" s="361">
        <f t="shared" si="25"/>
        <v>156</v>
      </c>
      <c r="R233" s="361">
        <f t="shared" si="25"/>
        <v>166</v>
      </c>
      <c r="S233" s="396">
        <f t="shared" si="25"/>
        <v>322</v>
      </c>
    </row>
    <row r="234" spans="1:19" ht="20.25" customHeight="1" thickBot="1">
      <c r="A234" s="1155" t="s">
        <v>451</v>
      </c>
      <c r="B234" s="1156"/>
      <c r="C234" s="1156"/>
      <c r="D234" s="397">
        <f>SUM(D36,D157,D160,D178,D197,D210,D233)</f>
        <v>197</v>
      </c>
      <c r="E234" s="751">
        <f t="shared" ref="E234:S234" si="26">SUM(E36,E157,E160,E178,E197,E210,E233)</f>
        <v>329</v>
      </c>
      <c r="F234" s="751">
        <f t="shared" si="26"/>
        <v>20</v>
      </c>
      <c r="G234" s="751">
        <f t="shared" si="26"/>
        <v>312</v>
      </c>
      <c r="H234" s="751">
        <f t="shared" si="26"/>
        <v>360</v>
      </c>
      <c r="I234" s="751">
        <f t="shared" si="26"/>
        <v>201</v>
      </c>
      <c r="J234" s="751">
        <f t="shared" si="26"/>
        <v>209</v>
      </c>
      <c r="K234" s="751">
        <f t="shared" si="26"/>
        <v>917</v>
      </c>
      <c r="L234" s="751">
        <f t="shared" si="26"/>
        <v>992</v>
      </c>
      <c r="M234" s="751">
        <f t="shared" si="26"/>
        <v>1959</v>
      </c>
      <c r="N234" s="751">
        <f t="shared" si="26"/>
        <v>1834</v>
      </c>
      <c r="O234" s="751">
        <f t="shared" si="26"/>
        <v>105</v>
      </c>
      <c r="P234" s="751">
        <f t="shared" si="26"/>
        <v>94</v>
      </c>
      <c r="Q234" s="751">
        <f t="shared" si="26"/>
        <v>3182</v>
      </c>
      <c r="R234" s="751">
        <f t="shared" si="26"/>
        <v>3129</v>
      </c>
      <c r="S234" s="751">
        <f t="shared" si="26"/>
        <v>6311</v>
      </c>
    </row>
    <row r="236" spans="1:19" s="2" customFormat="1" ht="20.25" customHeight="1" thickBot="1"/>
    <row r="237" spans="1:19" s="2" customFormat="1" ht="20.25" customHeight="1">
      <c r="A237" s="1140" t="s">
        <v>451</v>
      </c>
      <c r="B237" s="1141"/>
      <c r="C237" s="770" t="s">
        <v>1814</v>
      </c>
      <c r="D237" s="770">
        <f>SUM(D5:D16,D22,D24,D26,D28,D30,D32,D34,D72,D147,D170,D182,D199,D216,D229)</f>
        <v>89</v>
      </c>
      <c r="E237" s="770">
        <f t="shared" ref="E237:S237" si="27">SUM(E5:E16,E22,E24,E26,E28,E30,E32,E34,E72,E147,E170,E182,E199,E216,E229)</f>
        <v>222</v>
      </c>
      <c r="F237" s="770">
        <f t="shared" si="27"/>
        <v>20</v>
      </c>
      <c r="G237" s="770">
        <f t="shared" si="27"/>
        <v>198</v>
      </c>
      <c r="H237" s="770">
        <f t="shared" si="27"/>
        <v>245</v>
      </c>
      <c r="I237" s="770">
        <f t="shared" si="27"/>
        <v>162</v>
      </c>
      <c r="J237" s="770">
        <f t="shared" si="27"/>
        <v>172</v>
      </c>
      <c r="K237" s="770">
        <f t="shared" si="27"/>
        <v>652</v>
      </c>
      <c r="L237" s="770">
        <f t="shared" si="27"/>
        <v>663</v>
      </c>
      <c r="M237" s="770">
        <f t="shared" si="27"/>
        <v>1408</v>
      </c>
      <c r="N237" s="770">
        <f t="shared" si="27"/>
        <v>1332</v>
      </c>
      <c r="O237" s="770">
        <f t="shared" si="27"/>
        <v>91</v>
      </c>
      <c r="P237" s="770">
        <f t="shared" si="27"/>
        <v>83</v>
      </c>
      <c r="Q237" s="770">
        <f t="shared" si="27"/>
        <v>2313</v>
      </c>
      <c r="R237" s="770">
        <f t="shared" si="27"/>
        <v>2250</v>
      </c>
      <c r="S237" s="770">
        <f t="shared" si="27"/>
        <v>4563</v>
      </c>
    </row>
    <row r="238" spans="1:19" s="2" customFormat="1" ht="20.25" customHeight="1">
      <c r="A238" s="1142"/>
      <c r="B238" s="1143"/>
      <c r="C238" s="771" t="s">
        <v>1815</v>
      </c>
      <c r="D238" s="771">
        <f>SUM(D17,D134,D156,D160,D177,D192,D196,D207,D209,D225,D232)</f>
        <v>108</v>
      </c>
      <c r="E238" s="771">
        <f t="shared" ref="E238:S238" si="28">SUM(E17,E134,E156,E160,E177,E192,E196,E207,E209,E225,E232)</f>
        <v>107</v>
      </c>
      <c r="F238" s="771">
        <f t="shared" si="28"/>
        <v>0</v>
      </c>
      <c r="G238" s="771">
        <f t="shared" si="28"/>
        <v>114</v>
      </c>
      <c r="H238" s="771">
        <f t="shared" si="28"/>
        <v>115</v>
      </c>
      <c r="I238" s="771">
        <f t="shared" si="28"/>
        <v>39</v>
      </c>
      <c r="J238" s="771">
        <f t="shared" si="28"/>
        <v>37</v>
      </c>
      <c r="K238" s="771">
        <f t="shared" si="28"/>
        <v>265</v>
      </c>
      <c r="L238" s="771">
        <f t="shared" si="28"/>
        <v>329</v>
      </c>
      <c r="M238" s="771">
        <f t="shared" si="28"/>
        <v>551</v>
      </c>
      <c r="N238" s="771">
        <f t="shared" si="28"/>
        <v>502</v>
      </c>
      <c r="O238" s="771">
        <f t="shared" si="28"/>
        <v>14</v>
      </c>
      <c r="P238" s="771">
        <f t="shared" si="28"/>
        <v>11</v>
      </c>
      <c r="Q238" s="771">
        <f t="shared" si="28"/>
        <v>869</v>
      </c>
      <c r="R238" s="771">
        <f t="shared" si="28"/>
        <v>879</v>
      </c>
      <c r="S238" s="771">
        <f t="shared" si="28"/>
        <v>1748</v>
      </c>
    </row>
    <row r="239" spans="1:19" s="2" customFormat="1" ht="20.25" customHeight="1">
      <c r="A239" s="1142"/>
      <c r="B239" s="1143"/>
      <c r="C239" s="772" t="s">
        <v>1816</v>
      </c>
      <c r="D239" s="772">
        <f>SUM(D237:D238)</f>
        <v>197</v>
      </c>
      <c r="E239" s="772">
        <f t="shared" ref="E239:S239" si="29">SUM(E237:E238)</f>
        <v>329</v>
      </c>
      <c r="F239" s="772">
        <f t="shared" si="29"/>
        <v>20</v>
      </c>
      <c r="G239" s="772">
        <f t="shared" si="29"/>
        <v>312</v>
      </c>
      <c r="H239" s="772">
        <f t="shared" si="29"/>
        <v>360</v>
      </c>
      <c r="I239" s="772">
        <f t="shared" si="29"/>
        <v>201</v>
      </c>
      <c r="J239" s="772">
        <f t="shared" si="29"/>
        <v>209</v>
      </c>
      <c r="K239" s="772">
        <f t="shared" si="29"/>
        <v>917</v>
      </c>
      <c r="L239" s="772">
        <f t="shared" si="29"/>
        <v>992</v>
      </c>
      <c r="M239" s="772">
        <f t="shared" si="29"/>
        <v>1959</v>
      </c>
      <c r="N239" s="772">
        <f t="shared" si="29"/>
        <v>1834</v>
      </c>
      <c r="O239" s="772">
        <f t="shared" si="29"/>
        <v>105</v>
      </c>
      <c r="P239" s="772">
        <f t="shared" si="29"/>
        <v>94</v>
      </c>
      <c r="Q239" s="772">
        <f t="shared" si="29"/>
        <v>3182</v>
      </c>
      <c r="R239" s="772">
        <f t="shared" si="29"/>
        <v>3129</v>
      </c>
      <c r="S239" s="772">
        <f t="shared" si="29"/>
        <v>6311</v>
      </c>
    </row>
    <row r="240" spans="1:19" s="2" customFormat="1" ht="20.25" customHeight="1" thickBot="1">
      <c r="A240" s="1144" t="s">
        <v>1823</v>
      </c>
      <c r="B240" s="1145"/>
      <c r="C240" s="1145"/>
      <c r="D240" s="813">
        <v>11</v>
      </c>
      <c r="E240" s="812">
        <v>31</v>
      </c>
      <c r="F240" s="812"/>
      <c r="G240" s="812">
        <v>41</v>
      </c>
      <c r="H240" s="811">
        <v>23</v>
      </c>
      <c r="I240" s="811">
        <v>77</v>
      </c>
      <c r="J240" s="811">
        <v>40</v>
      </c>
      <c r="K240" s="811">
        <v>68</v>
      </c>
      <c r="L240" s="811">
        <v>57</v>
      </c>
      <c r="M240" s="811">
        <v>27</v>
      </c>
      <c r="N240" s="813">
        <v>28</v>
      </c>
      <c r="O240" s="813">
        <v>0</v>
      </c>
      <c r="P240" s="814">
        <v>0</v>
      </c>
      <c r="Q240" s="814">
        <f>SUM(I240,K240,M240)</f>
        <v>172</v>
      </c>
      <c r="R240" s="814">
        <f>SUM(J240,L240,N240)</f>
        <v>125</v>
      </c>
      <c r="S240" s="815">
        <v>297</v>
      </c>
    </row>
    <row r="241" spans="1:20" s="2" customFormat="1" ht="20.25" customHeight="1" thickBot="1">
      <c r="A241" s="773"/>
      <c r="B241" s="774"/>
      <c r="C241" s="774"/>
      <c r="D241" s="774"/>
      <c r="E241" s="773"/>
      <c r="F241" s="773"/>
      <c r="G241" s="773"/>
      <c r="H241" s="773"/>
      <c r="I241" s="773"/>
      <c r="J241" s="773"/>
      <c r="K241" s="773"/>
      <c r="L241" s="773"/>
      <c r="M241" s="773"/>
      <c r="N241" s="773"/>
      <c r="O241" s="773"/>
      <c r="P241" s="773"/>
      <c r="Q241" s="773"/>
      <c r="R241" s="775"/>
      <c r="S241" s="773"/>
    </row>
    <row r="242" spans="1:20" s="2" customFormat="1" ht="33" customHeight="1">
      <c r="A242" s="1146" t="s">
        <v>1817</v>
      </c>
      <c r="B242" s="1147"/>
      <c r="C242" s="1152" t="s">
        <v>1825</v>
      </c>
      <c r="D242" s="1114" t="s">
        <v>1818</v>
      </c>
      <c r="E242" s="1114"/>
      <c r="F242" s="1113" t="s">
        <v>1828</v>
      </c>
      <c r="G242" s="1113"/>
      <c r="H242" s="1113"/>
      <c r="I242" s="1113" t="s">
        <v>1826</v>
      </c>
      <c r="J242" s="1113"/>
      <c r="K242" s="1131" t="s">
        <v>1831</v>
      </c>
      <c r="L242" s="1132"/>
      <c r="M242" s="1135" t="s">
        <v>451</v>
      </c>
      <c r="N242" s="1135"/>
      <c r="O242" s="1135"/>
      <c r="P242" s="1135"/>
      <c r="Q242" s="1135"/>
      <c r="R242" s="1136" t="s">
        <v>1819</v>
      </c>
      <c r="S242" s="1137"/>
      <c r="T242" s="773"/>
    </row>
    <row r="243" spans="1:20" s="2" customFormat="1" ht="39.75" customHeight="1">
      <c r="A243" s="1148"/>
      <c r="B243" s="1149"/>
      <c r="C243" s="1109"/>
      <c r="D243" s="1115"/>
      <c r="E243" s="1115"/>
      <c r="F243" s="784" t="s">
        <v>1827</v>
      </c>
      <c r="G243" s="784" t="s">
        <v>1830</v>
      </c>
      <c r="H243" s="785" t="s">
        <v>1829</v>
      </c>
      <c r="I243" s="1130"/>
      <c r="J243" s="1130"/>
      <c r="K243" s="1133"/>
      <c r="L243" s="1134"/>
      <c r="M243" s="780" t="s">
        <v>1820</v>
      </c>
      <c r="N243" s="781" t="s">
        <v>1821</v>
      </c>
      <c r="O243" s="780" t="s">
        <v>1772</v>
      </c>
      <c r="P243" s="1130" t="s">
        <v>1584</v>
      </c>
      <c r="Q243" s="1130"/>
      <c r="R243" s="1138"/>
      <c r="S243" s="1139"/>
      <c r="T243" s="773"/>
    </row>
    <row r="244" spans="1:20" s="2" customFormat="1" ht="20.25" customHeight="1">
      <c r="A244" s="1148"/>
      <c r="B244" s="1149"/>
      <c r="C244" s="776" t="s">
        <v>140</v>
      </c>
      <c r="D244" s="1109">
        <f>SUM(D5:D17,D19:D21)</f>
        <v>16</v>
      </c>
      <c r="E244" s="1110"/>
      <c r="F244" s="777">
        <f>SUM(D39:D71,D73:D133)</f>
        <v>94</v>
      </c>
      <c r="G244" s="779">
        <f>SUM(D135:D146,D148:D155)</f>
        <v>20</v>
      </c>
      <c r="H244" s="779">
        <f>SUM(D37:D38)</f>
        <v>2</v>
      </c>
      <c r="I244" s="1120">
        <f>SUM(D244:H244)</f>
        <v>132</v>
      </c>
      <c r="J244" s="1121"/>
      <c r="K244" s="1116">
        <f>SUM(G23,G157)</f>
        <v>230</v>
      </c>
      <c r="L244" s="1116"/>
      <c r="M244" s="778">
        <f>SUM(H18,H22,H157)</f>
        <v>276</v>
      </c>
      <c r="N244" s="778">
        <f>SUM(Q23,Q157)</f>
        <v>2537</v>
      </c>
      <c r="O244" s="778">
        <f>SUM(R23,R157)</f>
        <v>2460</v>
      </c>
      <c r="P244" s="1117">
        <f>SUM(N244:O244)</f>
        <v>4997</v>
      </c>
      <c r="Q244" s="1117"/>
      <c r="R244" s="1118">
        <f>SUM(E23,E157)</f>
        <v>258</v>
      </c>
      <c r="S244" s="1119"/>
      <c r="T244" s="773"/>
    </row>
    <row r="245" spans="1:20" s="2" customFormat="1" ht="20.25" customHeight="1">
      <c r="A245" s="1148"/>
      <c r="B245" s="1149"/>
      <c r="C245" s="776" t="s">
        <v>15</v>
      </c>
      <c r="D245" s="1109">
        <f>SUM(D24)</f>
        <v>1</v>
      </c>
      <c r="E245" s="1110"/>
      <c r="F245" s="777">
        <f>SUM(D158:D159)</f>
        <v>2</v>
      </c>
      <c r="G245" s="779"/>
      <c r="H245" s="779"/>
      <c r="I245" s="1120">
        <f t="shared" ref="I245:I251" si="30">SUM(D245:H245)</f>
        <v>3</v>
      </c>
      <c r="J245" s="1121"/>
      <c r="K245" s="1116">
        <f>SUM(G24,G160)</f>
        <v>5</v>
      </c>
      <c r="L245" s="1116"/>
      <c r="M245" s="778">
        <f>SUM(H24,H160)</f>
        <v>5</v>
      </c>
      <c r="N245" s="778">
        <f>SUM(Q25,Q160)</f>
        <v>35</v>
      </c>
      <c r="O245" s="778">
        <f>SUM(R25,R160)</f>
        <v>25</v>
      </c>
      <c r="P245" s="1117">
        <f t="shared" ref="P245:P250" si="31">SUM(N245:O245)</f>
        <v>60</v>
      </c>
      <c r="Q245" s="1117"/>
      <c r="R245" s="1118">
        <f>SUM(E25,E160)</f>
        <v>4</v>
      </c>
      <c r="S245" s="1119"/>
      <c r="T245" s="773"/>
    </row>
    <row r="246" spans="1:20" s="2" customFormat="1" ht="20.25" customHeight="1">
      <c r="A246" s="1148"/>
      <c r="B246" s="1149"/>
      <c r="C246" s="776" t="s">
        <v>28</v>
      </c>
      <c r="D246" s="1109">
        <f>SUM(D26)</f>
        <v>1</v>
      </c>
      <c r="E246" s="1110"/>
      <c r="F246" s="777">
        <f>SUM(D161:D169,D171:D176)</f>
        <v>15</v>
      </c>
      <c r="G246" s="779"/>
      <c r="H246" s="779"/>
      <c r="I246" s="1120">
        <f t="shared" si="30"/>
        <v>16</v>
      </c>
      <c r="J246" s="1121"/>
      <c r="K246" s="1116">
        <f>SUM(G27,G178)</f>
        <v>21</v>
      </c>
      <c r="L246" s="1116"/>
      <c r="M246" s="778">
        <f>SUM(H27,H178)</f>
        <v>21</v>
      </c>
      <c r="N246" s="778">
        <f>SUM(Q27,Q178)</f>
        <v>171</v>
      </c>
      <c r="O246" s="778">
        <f>SUM(R27,R178)</f>
        <v>174</v>
      </c>
      <c r="P246" s="1117">
        <f t="shared" si="31"/>
        <v>345</v>
      </c>
      <c r="Q246" s="1117"/>
      <c r="R246" s="1118">
        <f>SUM(E27,E178)</f>
        <v>12</v>
      </c>
      <c r="S246" s="1119"/>
      <c r="T246" s="773"/>
    </row>
    <row r="247" spans="1:20" s="2" customFormat="1" ht="20.25" customHeight="1">
      <c r="A247" s="1148"/>
      <c r="B247" s="1149"/>
      <c r="C247" s="776" t="s">
        <v>84</v>
      </c>
      <c r="D247" s="1109">
        <f>SUM(D28)</f>
        <v>1</v>
      </c>
      <c r="E247" s="1110"/>
      <c r="F247" s="777">
        <f>SUM(D179:D181,D183:D191)</f>
        <v>12</v>
      </c>
      <c r="G247" s="779">
        <f>SUM(D193:D195)</f>
        <v>3</v>
      </c>
      <c r="H247" s="779"/>
      <c r="I247" s="1120">
        <f t="shared" si="30"/>
        <v>16</v>
      </c>
      <c r="J247" s="1121"/>
      <c r="K247" s="1116">
        <f>SUM(G29,G197)</f>
        <v>18</v>
      </c>
      <c r="L247" s="1116"/>
      <c r="M247" s="778">
        <f>SUM(H29,H197)</f>
        <v>17</v>
      </c>
      <c r="N247" s="778">
        <f>SUM(Q29,Q197)</f>
        <v>149</v>
      </c>
      <c r="O247" s="778">
        <f>SUM(R29,R197)</f>
        <v>151</v>
      </c>
      <c r="P247" s="1117">
        <f t="shared" si="31"/>
        <v>300</v>
      </c>
      <c r="Q247" s="1117"/>
      <c r="R247" s="1118">
        <f>SUM(E29,E197)</f>
        <v>17</v>
      </c>
      <c r="S247" s="1119"/>
      <c r="T247" s="773"/>
    </row>
    <row r="248" spans="1:20" s="2" customFormat="1" ht="20.25" customHeight="1">
      <c r="A248" s="1148"/>
      <c r="B248" s="1149"/>
      <c r="C248" s="776" t="s">
        <v>117</v>
      </c>
      <c r="D248" s="1109">
        <f>SUM(D30)</f>
        <v>1</v>
      </c>
      <c r="E248" s="1110"/>
      <c r="F248" s="777">
        <f>SUM(D198,D200:D206)</f>
        <v>8</v>
      </c>
      <c r="G248" s="779">
        <f>SUM(D208)</f>
        <v>1</v>
      </c>
      <c r="H248" s="779"/>
      <c r="I248" s="1120">
        <f t="shared" si="30"/>
        <v>10</v>
      </c>
      <c r="J248" s="1121"/>
      <c r="K248" s="1116">
        <f>SUM(G30,G210)</f>
        <v>11</v>
      </c>
      <c r="L248" s="1116"/>
      <c r="M248" s="778">
        <f>SUM(H31,H210)</f>
        <v>11</v>
      </c>
      <c r="N248" s="778">
        <f>SUM(Q31,Q210)</f>
        <v>64</v>
      </c>
      <c r="O248" s="778">
        <f>SUM(R31,R210)</f>
        <v>80</v>
      </c>
      <c r="P248" s="1117">
        <f t="shared" si="31"/>
        <v>144</v>
      </c>
      <c r="Q248" s="1117"/>
      <c r="R248" s="1118">
        <f>SUM(E31,E210)</f>
        <v>11</v>
      </c>
      <c r="S248" s="1119"/>
      <c r="T248" s="773"/>
    </row>
    <row r="249" spans="1:20" s="2" customFormat="1" ht="20.25" customHeight="1">
      <c r="A249" s="1148"/>
      <c r="B249" s="1149"/>
      <c r="C249" s="776" t="s">
        <v>1822</v>
      </c>
      <c r="D249" s="1109">
        <f>SUM(D33)</f>
        <v>1</v>
      </c>
      <c r="E249" s="1110"/>
      <c r="F249" s="777">
        <f>SUM(D211:D215,D217:D224)</f>
        <v>13</v>
      </c>
      <c r="G249" s="779">
        <f>SUM(D226:D228,D230,D231)</f>
        <v>5</v>
      </c>
      <c r="H249" s="779"/>
      <c r="I249" s="1120">
        <f t="shared" si="30"/>
        <v>19</v>
      </c>
      <c r="J249" s="1121"/>
      <c r="K249" s="1116">
        <f>SUM(G32,G233)</f>
        <v>25</v>
      </c>
      <c r="L249" s="1116"/>
      <c r="M249" s="778">
        <f>SUM(H33,H233)</f>
        <v>28</v>
      </c>
      <c r="N249" s="778">
        <f>SUM(Q33,Q233)</f>
        <v>214</v>
      </c>
      <c r="O249" s="778">
        <f>SUM(R33,R233)</f>
        <v>218</v>
      </c>
      <c r="P249" s="1117">
        <f t="shared" si="31"/>
        <v>432</v>
      </c>
      <c r="Q249" s="1117"/>
      <c r="R249" s="1118">
        <f>SUM(E33,E233)</f>
        <v>25</v>
      </c>
      <c r="S249" s="1119"/>
      <c r="T249" s="773"/>
    </row>
    <row r="250" spans="1:20" s="2" customFormat="1" ht="20.25" customHeight="1">
      <c r="A250" s="1148"/>
      <c r="B250" s="1149"/>
      <c r="C250" s="776" t="s">
        <v>442</v>
      </c>
      <c r="D250" s="1109">
        <f>SUM(D35)</f>
        <v>1</v>
      </c>
      <c r="E250" s="1110"/>
      <c r="F250" s="777"/>
      <c r="G250" s="779"/>
      <c r="H250" s="779"/>
      <c r="I250" s="1120">
        <f t="shared" si="30"/>
        <v>1</v>
      </c>
      <c r="J250" s="1121"/>
      <c r="K250" s="1116">
        <f>SUM(G35)</f>
        <v>2</v>
      </c>
      <c r="L250" s="1116"/>
      <c r="M250" s="778">
        <f>SUM(H35)</f>
        <v>2</v>
      </c>
      <c r="N250" s="778">
        <f>SUM(Q35)</f>
        <v>12</v>
      </c>
      <c r="O250" s="778">
        <f>SUM(R35)</f>
        <v>21</v>
      </c>
      <c r="P250" s="1117">
        <f t="shared" si="31"/>
        <v>33</v>
      </c>
      <c r="Q250" s="1117"/>
      <c r="R250" s="1118">
        <f>SUM(E35)</f>
        <v>2</v>
      </c>
      <c r="S250" s="1119"/>
      <c r="T250" s="773"/>
    </row>
    <row r="251" spans="1:20" s="2" customFormat="1" ht="23.25" customHeight="1" thickBot="1">
      <c r="A251" s="1150"/>
      <c r="B251" s="1151"/>
      <c r="C251" s="786" t="s">
        <v>447</v>
      </c>
      <c r="D251" s="1111">
        <f>SUM(D244:E250)</f>
        <v>22</v>
      </c>
      <c r="E251" s="1112"/>
      <c r="F251" s="782">
        <f>SUM(F244:F250)</f>
        <v>144</v>
      </c>
      <c r="G251" s="782">
        <f>SUM(G244:G250)</f>
        <v>29</v>
      </c>
      <c r="H251" s="782">
        <f>SUM(H244:H250)</f>
        <v>2</v>
      </c>
      <c r="I251" s="1122">
        <f t="shared" si="30"/>
        <v>197</v>
      </c>
      <c r="J251" s="1123"/>
      <c r="K251" s="1124">
        <f>SUM(K244:L250)</f>
        <v>312</v>
      </c>
      <c r="L251" s="1124"/>
      <c r="M251" s="783">
        <f>SUM(M244:M250)</f>
        <v>360</v>
      </c>
      <c r="N251" s="783">
        <f>SUM(N244:N250)</f>
        <v>3182</v>
      </c>
      <c r="O251" s="783">
        <f>SUM(O244:O250)</f>
        <v>3129</v>
      </c>
      <c r="P251" s="1125">
        <f>SUM(N251:O251)</f>
        <v>6311</v>
      </c>
      <c r="Q251" s="1125"/>
      <c r="R251" s="1125">
        <f>SUM(R244:S250)</f>
        <v>329</v>
      </c>
      <c r="S251" s="1126"/>
      <c r="T251" s="773"/>
    </row>
    <row r="252" spans="1:20" s="2" customFormat="1" ht="20.25" customHeight="1">
      <c r="A252" s="816" t="s">
        <v>1832</v>
      </c>
    </row>
    <row r="253" spans="1:20" s="2" customFormat="1" ht="20.25" customHeight="1"/>
    <row r="254" spans="1:20" s="17" customFormat="1" ht="20.25" customHeight="1">
      <c r="C254" s="17" t="s">
        <v>735</v>
      </c>
      <c r="D254" s="17">
        <f>SUM(D39:D71,D73:D133,D158:D159,D161:D169,D171:D176,D179:D181,D183:D191,D198,D200:D206,D211:D215,D217:D224)</f>
        <v>144</v>
      </c>
      <c r="E254" s="17">
        <f t="shared" ref="E254:S254" si="32">SUM(E39:E71,E73:E133,E158:E159,E161:E169,E171:E176,E179:E181,E183:E191,E198,E200:E206,E211:E215,E217:E224)</f>
        <v>186</v>
      </c>
      <c r="F254" s="17">
        <f t="shared" si="32"/>
        <v>0</v>
      </c>
      <c r="G254" s="17">
        <f t="shared" si="32"/>
        <v>180</v>
      </c>
      <c r="H254" s="17">
        <f t="shared" si="32"/>
        <v>201</v>
      </c>
      <c r="I254" s="17">
        <f t="shared" si="32"/>
        <v>38</v>
      </c>
      <c r="J254" s="17">
        <f t="shared" si="32"/>
        <v>39</v>
      </c>
      <c r="K254" s="17">
        <f t="shared" si="32"/>
        <v>412</v>
      </c>
      <c r="L254" s="17">
        <f t="shared" si="32"/>
        <v>516</v>
      </c>
      <c r="M254" s="17">
        <f t="shared" si="32"/>
        <v>1204</v>
      </c>
      <c r="N254" s="17">
        <f t="shared" si="32"/>
        <v>1125</v>
      </c>
      <c r="O254" s="17">
        <f t="shared" si="32"/>
        <v>65</v>
      </c>
      <c r="P254" s="17">
        <f t="shared" si="32"/>
        <v>51</v>
      </c>
      <c r="Q254" s="17">
        <f t="shared" si="32"/>
        <v>1719</v>
      </c>
      <c r="R254" s="17">
        <f t="shared" si="32"/>
        <v>1731</v>
      </c>
      <c r="S254" s="17">
        <f t="shared" si="32"/>
        <v>3450</v>
      </c>
    </row>
    <row r="255" spans="1:20" s="17" customFormat="1" ht="20.25" customHeight="1">
      <c r="C255" s="17" t="s">
        <v>736</v>
      </c>
      <c r="D255" s="17">
        <f>SUM(D135:D146,D148:D155,D193:D195,D208,D226:D228,D230:D231)</f>
        <v>29</v>
      </c>
      <c r="E255" s="17">
        <f t="shared" ref="E255:S255" si="33">SUM(E135:E146,E148:E155,E193:E195,E208,E226:E228,E230:E231)</f>
        <v>45</v>
      </c>
      <c r="F255" s="17">
        <f t="shared" si="33"/>
        <v>0</v>
      </c>
      <c r="G255" s="17">
        <f t="shared" si="33"/>
        <v>38</v>
      </c>
      <c r="H255" s="17">
        <f t="shared" si="33"/>
        <v>46</v>
      </c>
      <c r="I255" s="17">
        <f t="shared" si="33"/>
        <v>5</v>
      </c>
      <c r="J255" s="17">
        <f t="shared" si="33"/>
        <v>11</v>
      </c>
      <c r="K255" s="17">
        <f t="shared" si="33"/>
        <v>92</v>
      </c>
      <c r="L255" s="17">
        <f t="shared" si="33"/>
        <v>107</v>
      </c>
      <c r="M255" s="17">
        <f t="shared" si="33"/>
        <v>292</v>
      </c>
      <c r="N255" s="17">
        <f t="shared" si="33"/>
        <v>264</v>
      </c>
      <c r="O255" s="17">
        <f t="shared" si="33"/>
        <v>17</v>
      </c>
      <c r="P255" s="17">
        <f t="shared" si="33"/>
        <v>14</v>
      </c>
      <c r="Q255" s="17">
        <f t="shared" si="33"/>
        <v>406</v>
      </c>
      <c r="R255" s="17">
        <f t="shared" si="33"/>
        <v>396</v>
      </c>
      <c r="S255" s="17">
        <f t="shared" si="33"/>
        <v>802</v>
      </c>
    </row>
    <row r="256" spans="1:20" s="17" customFormat="1" ht="20.25" customHeight="1">
      <c r="C256" s="17" t="s">
        <v>737</v>
      </c>
      <c r="D256" s="17">
        <f>SUM(D37:D38)</f>
        <v>2</v>
      </c>
      <c r="E256" s="17">
        <f>SUM(E37:E38)</f>
        <v>2</v>
      </c>
      <c r="F256" s="17">
        <f>SUM(F37:F38)</f>
        <v>0</v>
      </c>
      <c r="G256" s="17">
        <f>SUM(G37:G38)</f>
        <v>2</v>
      </c>
      <c r="H256" s="17">
        <v>2</v>
      </c>
      <c r="I256" s="17">
        <v>0</v>
      </c>
      <c r="J256" s="17">
        <v>0</v>
      </c>
      <c r="K256" s="17">
        <v>2</v>
      </c>
      <c r="L256" s="17">
        <v>1</v>
      </c>
      <c r="M256" s="17">
        <v>8</v>
      </c>
      <c r="N256" s="17">
        <v>12</v>
      </c>
      <c r="O256" s="17">
        <v>0</v>
      </c>
      <c r="P256" s="17">
        <v>1</v>
      </c>
      <c r="Q256" s="17">
        <v>10</v>
      </c>
      <c r="R256" s="17">
        <v>14</v>
      </c>
      <c r="S256" s="17">
        <v>24</v>
      </c>
    </row>
    <row r="257" spans="3:19" s="17" customFormat="1" ht="20.25" customHeight="1">
      <c r="C257" s="17" t="s">
        <v>738</v>
      </c>
      <c r="D257" s="17">
        <f>SUM(D36)</f>
        <v>22</v>
      </c>
      <c r="E257" s="17">
        <f>SUM(E36)</f>
        <v>96</v>
      </c>
      <c r="F257" s="17">
        <f>SUM(F36)</f>
        <v>20</v>
      </c>
      <c r="G257" s="17">
        <f>SUM(G36)</f>
        <v>92</v>
      </c>
      <c r="H257" s="17">
        <v>111</v>
      </c>
      <c r="I257" s="17">
        <v>158</v>
      </c>
      <c r="J257" s="17">
        <v>159</v>
      </c>
      <c r="K257" s="17">
        <v>411</v>
      </c>
      <c r="L257" s="17">
        <v>368</v>
      </c>
      <c r="M257" s="17">
        <v>455</v>
      </c>
      <c r="N257" s="17">
        <v>433</v>
      </c>
      <c r="O257" s="17">
        <v>23</v>
      </c>
      <c r="P257" s="17">
        <v>28</v>
      </c>
      <c r="Q257" s="17">
        <v>1047</v>
      </c>
      <c r="R257" s="17">
        <v>988</v>
      </c>
      <c r="S257" s="17">
        <v>2035</v>
      </c>
    </row>
    <row r="258" spans="3:19" s="17" customFormat="1" ht="20.25" customHeight="1"/>
    <row r="259" spans="3:19" s="17" customFormat="1" ht="20.25" customHeight="1">
      <c r="C259" s="17" t="s">
        <v>451</v>
      </c>
      <c r="D259" s="17">
        <f>SUM(D254:D257)</f>
        <v>197</v>
      </c>
      <c r="E259" s="17">
        <f>SUM(E254:E257)</f>
        <v>329</v>
      </c>
      <c r="F259" s="17">
        <f>SUM(F254:F257)</f>
        <v>20</v>
      </c>
      <c r="G259" s="17">
        <f>SUM(G254:G257)</f>
        <v>312</v>
      </c>
      <c r="H259" s="17">
        <v>360</v>
      </c>
      <c r="I259" s="17">
        <v>201</v>
      </c>
      <c r="J259" s="17">
        <v>209</v>
      </c>
      <c r="K259" s="17">
        <v>917</v>
      </c>
      <c r="L259" s="17">
        <v>992</v>
      </c>
      <c r="M259" s="17">
        <v>1959</v>
      </c>
      <c r="N259" s="17">
        <v>1834</v>
      </c>
      <c r="O259" s="17">
        <v>105</v>
      </c>
      <c r="P259" s="17">
        <v>94</v>
      </c>
      <c r="Q259" s="17">
        <v>3182</v>
      </c>
      <c r="R259" s="17">
        <v>3129</v>
      </c>
      <c r="S259" s="17">
        <v>6311</v>
      </c>
    </row>
  </sheetData>
  <sortState ref="A3:S15">
    <sortCondition ref="C3"/>
  </sortState>
  <mergeCells count="102">
    <mergeCell ref="F3:F4"/>
    <mergeCell ref="A25:C25"/>
    <mergeCell ref="A27:C27"/>
    <mergeCell ref="A232:C232"/>
    <mergeCell ref="A233:C233"/>
    <mergeCell ref="D3:D4"/>
    <mergeCell ref="A209:C209"/>
    <mergeCell ref="A216:C216"/>
    <mergeCell ref="A199:C199"/>
    <mergeCell ref="A207:C207"/>
    <mergeCell ref="A210:C210"/>
    <mergeCell ref="A178:C178"/>
    <mergeCell ref="A182:C182"/>
    <mergeCell ref="A192:C192"/>
    <mergeCell ref="A196:C196"/>
    <mergeCell ref="A197:C197"/>
    <mergeCell ref="A156:C156"/>
    <mergeCell ref="A170:C170"/>
    <mergeCell ref="A177:C177"/>
    <mergeCell ref="A33:C33"/>
    <mergeCell ref="A31:C31"/>
    <mergeCell ref="R247:S247"/>
    <mergeCell ref="I244:J244"/>
    <mergeCell ref="K244:L244"/>
    <mergeCell ref="P244:Q244"/>
    <mergeCell ref="R244:S244"/>
    <mergeCell ref="I245:J245"/>
    <mergeCell ref="A35:C35"/>
    <mergeCell ref="A36:C36"/>
    <mergeCell ref="A23:C23"/>
    <mergeCell ref="Q3:S3"/>
    <mergeCell ref="A234:C234"/>
    <mergeCell ref="K3:K4"/>
    <mergeCell ref="L3:L4"/>
    <mergeCell ref="M3:M4"/>
    <mergeCell ref="N3:N4"/>
    <mergeCell ref="O3:O4"/>
    <mergeCell ref="P3:P4"/>
    <mergeCell ref="A3:A4"/>
    <mergeCell ref="B3:B4"/>
    <mergeCell ref="C3:C4"/>
    <mergeCell ref="H3:H4"/>
    <mergeCell ref="I3:I4"/>
    <mergeCell ref="J3:J4"/>
    <mergeCell ref="A18:C18"/>
    <mergeCell ref="A22:C22"/>
    <mergeCell ref="A29:C29"/>
    <mergeCell ref="A157:C157"/>
    <mergeCell ref="A160:C160"/>
    <mergeCell ref="A72:C72"/>
    <mergeCell ref="A134:C134"/>
    <mergeCell ref="A147:C147"/>
    <mergeCell ref="G3:G4"/>
    <mergeCell ref="E3:E4"/>
    <mergeCell ref="P248:Q248"/>
    <mergeCell ref="R248:S248"/>
    <mergeCell ref="I249:J249"/>
    <mergeCell ref="K249:L249"/>
    <mergeCell ref="P249:Q249"/>
    <mergeCell ref="R249:S249"/>
    <mergeCell ref="A225:C225"/>
    <mergeCell ref="A229:C229"/>
    <mergeCell ref="I242:J243"/>
    <mergeCell ref="K242:L243"/>
    <mergeCell ref="M242:Q242"/>
    <mergeCell ref="R242:S243"/>
    <mergeCell ref="P243:Q243"/>
    <mergeCell ref="A237:B239"/>
    <mergeCell ref="A240:C240"/>
    <mergeCell ref="A242:B251"/>
    <mergeCell ref="C242:C243"/>
    <mergeCell ref="I246:J246"/>
    <mergeCell ref="K246:L246"/>
    <mergeCell ref="P246:Q246"/>
    <mergeCell ref="R246:S246"/>
    <mergeCell ref="I247:J247"/>
    <mergeCell ref="K247:L247"/>
    <mergeCell ref="P247:Q247"/>
    <mergeCell ref="A1:S1"/>
    <mergeCell ref="D250:E250"/>
    <mergeCell ref="D251:E251"/>
    <mergeCell ref="D245:E245"/>
    <mergeCell ref="D246:E246"/>
    <mergeCell ref="D247:E247"/>
    <mergeCell ref="D248:E248"/>
    <mergeCell ref="D249:E249"/>
    <mergeCell ref="F242:H242"/>
    <mergeCell ref="D242:E243"/>
    <mergeCell ref="D244:E244"/>
    <mergeCell ref="K245:L245"/>
    <mergeCell ref="P245:Q245"/>
    <mergeCell ref="R245:S245"/>
    <mergeCell ref="I250:J250"/>
    <mergeCell ref="K250:L250"/>
    <mergeCell ref="P250:Q250"/>
    <mergeCell ref="R250:S250"/>
    <mergeCell ref="I251:J251"/>
    <mergeCell ref="K251:L251"/>
    <mergeCell ref="P251:Q251"/>
    <mergeCell ref="R251:S251"/>
    <mergeCell ref="I248:J248"/>
    <mergeCell ref="K248:L248"/>
  </mergeCells>
  <pageMargins left="0.47244094488188981" right="0.27559055118110237" top="0.55118110236220474" bottom="0.35433070866141736" header="0.31496062992125984" footer="0.31496062992125984"/>
  <pageSetup paperSize="9" scale="70" orientation="portrait" horizontalDpi="0" verticalDpi="0" r:id="rId1"/>
  <ignoredErrors>
    <ignoredError sqref="D256:G25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7"/>
  <sheetViews>
    <sheetView zoomScaleNormal="100" workbookViewId="0">
      <pane xSplit="3" ySplit="4" topLeftCell="D125" activePane="bottomRight" state="frozen"/>
      <selection pane="topRight" activeCell="D1" sqref="D1"/>
      <selection pane="bottomLeft" activeCell="A5" sqref="A5"/>
      <selection pane="bottomRight" activeCell="G138" sqref="G138"/>
    </sheetView>
  </sheetViews>
  <sheetFormatPr defaultRowHeight="20.25" customHeight="1"/>
  <cols>
    <col min="1" max="1" width="9.42578125" style="2" customWidth="1"/>
    <col min="2" max="2" width="10.42578125" style="2" customWidth="1"/>
    <col min="3" max="3" width="36.42578125" style="23" customWidth="1"/>
    <col min="4" max="4" width="4.85546875" style="22" customWidth="1"/>
    <col min="5" max="5" width="4.28515625" style="22" customWidth="1"/>
    <col min="6" max="6" width="4.5703125" style="22" customWidth="1"/>
    <col min="7" max="7" width="5.5703125" style="22" customWidth="1"/>
    <col min="8" max="8" width="5.7109375" style="2" customWidth="1"/>
    <col min="9" max="9" width="6.42578125" style="2" customWidth="1"/>
    <col min="10" max="10" width="6.7109375" style="2" customWidth="1"/>
    <col min="11" max="11" width="6.42578125" style="2" customWidth="1"/>
    <col min="12" max="27" width="5.7109375" style="2" customWidth="1"/>
    <col min="28" max="33" width="5.85546875" style="2" customWidth="1"/>
    <col min="34" max="34" width="6" style="2" customWidth="1"/>
    <col min="35" max="35" width="6.85546875" style="2" customWidth="1"/>
    <col min="36" max="36" width="6.42578125" style="2" customWidth="1"/>
    <col min="37" max="37" width="6.85546875" style="2" customWidth="1"/>
    <col min="38" max="38" width="6.42578125" style="2" customWidth="1"/>
    <col min="39" max="39" width="6" style="2" customWidth="1"/>
    <col min="40" max="16384" width="9.140625" style="2"/>
  </cols>
  <sheetData>
    <row r="1" spans="1:39" ht="20.25" customHeight="1">
      <c r="A1" s="1175" t="s">
        <v>1878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W1" s="1175"/>
      <c r="X1" s="1175"/>
      <c r="Y1" s="1175"/>
      <c r="Z1" s="1175"/>
      <c r="AA1" s="1175"/>
      <c r="AB1" s="1175"/>
      <c r="AC1" s="1175"/>
      <c r="AD1" s="1175"/>
      <c r="AE1" s="1175"/>
      <c r="AF1" s="1175"/>
      <c r="AG1" s="1175"/>
      <c r="AH1" s="1175"/>
      <c r="AI1" s="1175"/>
      <c r="AJ1" s="1175"/>
      <c r="AK1" s="1175"/>
      <c r="AL1" s="1175"/>
      <c r="AM1" s="1175"/>
    </row>
    <row r="2" spans="1:39" ht="12.75" customHeight="1" thickBot="1"/>
    <row r="3" spans="1:39" s="18" customFormat="1" ht="31.5" customHeight="1">
      <c r="A3" s="1195" t="s">
        <v>452</v>
      </c>
      <c r="B3" s="1106" t="s">
        <v>647</v>
      </c>
      <c r="C3" s="1106" t="s">
        <v>13</v>
      </c>
      <c r="D3" s="1197" t="s">
        <v>634</v>
      </c>
      <c r="E3" s="1197" t="s">
        <v>635</v>
      </c>
      <c r="F3" s="1197" t="s">
        <v>636</v>
      </c>
      <c r="G3" s="1197" t="s">
        <v>637</v>
      </c>
      <c r="H3" s="1199" t="s">
        <v>633</v>
      </c>
      <c r="I3" s="1191"/>
      <c r="J3" s="1191"/>
      <c r="K3" s="1192"/>
      <c r="L3" s="1190" t="s">
        <v>0</v>
      </c>
      <c r="M3" s="1191"/>
      <c r="N3" s="1191"/>
      <c r="O3" s="1192"/>
      <c r="P3" s="1190" t="s">
        <v>4</v>
      </c>
      <c r="Q3" s="1191"/>
      <c r="R3" s="1191"/>
      <c r="S3" s="1192"/>
      <c r="T3" s="1190" t="s">
        <v>5</v>
      </c>
      <c r="U3" s="1191"/>
      <c r="V3" s="1191"/>
      <c r="W3" s="1192"/>
      <c r="X3" s="1190" t="s">
        <v>6</v>
      </c>
      <c r="Y3" s="1191"/>
      <c r="Z3" s="1191"/>
      <c r="AA3" s="1192"/>
      <c r="AB3" s="1183" t="s">
        <v>638</v>
      </c>
      <c r="AC3" s="1184"/>
      <c r="AD3" s="1184"/>
      <c r="AE3" s="1185" t="s">
        <v>639</v>
      </c>
      <c r="AF3" s="1186"/>
      <c r="AG3" s="1186"/>
      <c r="AH3" s="1176" t="s">
        <v>640</v>
      </c>
      <c r="AI3" s="1176"/>
      <c r="AJ3" s="1176"/>
      <c r="AK3" s="1177" t="s">
        <v>645</v>
      </c>
      <c r="AL3" s="1179" t="s">
        <v>671</v>
      </c>
      <c r="AM3" s="1181" t="s">
        <v>646</v>
      </c>
    </row>
    <row r="4" spans="1:39" s="19" customFormat="1" ht="31.5" customHeight="1" thickBot="1">
      <c r="A4" s="1196"/>
      <c r="B4" s="1194"/>
      <c r="C4" s="1193"/>
      <c r="D4" s="1198"/>
      <c r="E4" s="1198"/>
      <c r="F4" s="1198"/>
      <c r="G4" s="1198"/>
      <c r="H4" s="409" t="s">
        <v>632</v>
      </c>
      <c r="I4" s="409" t="s">
        <v>450</v>
      </c>
      <c r="J4" s="409" t="s">
        <v>448</v>
      </c>
      <c r="K4" s="409" t="s">
        <v>449</v>
      </c>
      <c r="L4" s="409" t="s">
        <v>632</v>
      </c>
      <c r="M4" s="409" t="s">
        <v>448</v>
      </c>
      <c r="N4" s="409" t="s">
        <v>449</v>
      </c>
      <c r="O4" s="409" t="s">
        <v>450</v>
      </c>
      <c r="P4" s="409" t="s">
        <v>632</v>
      </c>
      <c r="Q4" s="409" t="s">
        <v>448</v>
      </c>
      <c r="R4" s="409" t="s">
        <v>449</v>
      </c>
      <c r="S4" s="409" t="s">
        <v>450</v>
      </c>
      <c r="T4" s="409" t="s">
        <v>632</v>
      </c>
      <c r="U4" s="409" t="s">
        <v>448</v>
      </c>
      <c r="V4" s="409" t="s">
        <v>449</v>
      </c>
      <c r="W4" s="409" t="s">
        <v>450</v>
      </c>
      <c r="X4" s="409" t="s">
        <v>632</v>
      </c>
      <c r="Y4" s="409" t="s">
        <v>448</v>
      </c>
      <c r="Z4" s="409" t="s">
        <v>449</v>
      </c>
      <c r="AA4" s="409" t="s">
        <v>450</v>
      </c>
      <c r="AB4" s="410" t="s">
        <v>448</v>
      </c>
      <c r="AC4" s="410" t="s">
        <v>449</v>
      </c>
      <c r="AD4" s="410" t="s">
        <v>450</v>
      </c>
      <c r="AE4" s="411" t="s">
        <v>448</v>
      </c>
      <c r="AF4" s="411" t="s">
        <v>449</v>
      </c>
      <c r="AG4" s="411" t="s">
        <v>450</v>
      </c>
      <c r="AH4" s="412" t="s">
        <v>641</v>
      </c>
      <c r="AI4" s="413" t="s">
        <v>672</v>
      </c>
      <c r="AJ4" s="414" t="s">
        <v>644</v>
      </c>
      <c r="AK4" s="1178"/>
      <c r="AL4" s="1180"/>
      <c r="AM4" s="1182"/>
    </row>
    <row r="5" spans="1:39" ht="24.75" customHeight="1">
      <c r="A5" s="415" t="s">
        <v>140</v>
      </c>
      <c r="B5" s="416">
        <v>705465</v>
      </c>
      <c r="C5" s="417" t="s">
        <v>141</v>
      </c>
      <c r="D5" s="418">
        <v>1</v>
      </c>
      <c r="E5" s="418" t="s">
        <v>485</v>
      </c>
      <c r="F5" s="418"/>
      <c r="G5" s="418">
        <v>10</v>
      </c>
      <c r="H5" s="418">
        <v>7</v>
      </c>
      <c r="I5" s="418">
        <v>130</v>
      </c>
      <c r="J5" s="418">
        <f t="shared" ref="J5:J11" si="0">SUM(M5,Q5,U5,Y5)</f>
        <v>67</v>
      </c>
      <c r="K5" s="418">
        <v>63</v>
      </c>
      <c r="L5" s="418">
        <v>1</v>
      </c>
      <c r="M5" s="419">
        <v>15</v>
      </c>
      <c r="N5" s="419">
        <v>16</v>
      </c>
      <c r="O5" s="419">
        <v>31</v>
      </c>
      <c r="P5" s="419">
        <v>2</v>
      </c>
      <c r="Q5" s="419">
        <v>15</v>
      </c>
      <c r="R5" s="419">
        <v>16</v>
      </c>
      <c r="S5" s="419">
        <v>31</v>
      </c>
      <c r="T5" s="419">
        <v>2</v>
      </c>
      <c r="U5" s="419">
        <v>19</v>
      </c>
      <c r="V5" s="419">
        <v>13</v>
      </c>
      <c r="W5" s="419">
        <v>32</v>
      </c>
      <c r="X5" s="419">
        <v>2</v>
      </c>
      <c r="Y5" s="419">
        <v>18</v>
      </c>
      <c r="Z5" s="419">
        <v>18</v>
      </c>
      <c r="AA5" s="419">
        <v>36</v>
      </c>
      <c r="AB5" s="418"/>
      <c r="AC5" s="418"/>
      <c r="AD5" s="418"/>
      <c r="AE5" s="418">
        <v>15</v>
      </c>
      <c r="AF5" s="418">
        <v>15</v>
      </c>
      <c r="AG5" s="418">
        <v>30</v>
      </c>
      <c r="AH5" s="418">
        <v>1</v>
      </c>
      <c r="AI5" s="418"/>
      <c r="AJ5" s="418">
        <v>1</v>
      </c>
      <c r="AK5" s="418">
        <v>11</v>
      </c>
      <c r="AL5" s="418">
        <v>13</v>
      </c>
      <c r="AM5" s="420">
        <v>3</v>
      </c>
    </row>
    <row r="6" spans="1:39" ht="24.75" customHeight="1">
      <c r="A6" s="421" t="s">
        <v>140</v>
      </c>
      <c r="B6" s="398">
        <v>707825</v>
      </c>
      <c r="C6" s="399" t="s">
        <v>144</v>
      </c>
      <c r="D6" s="400">
        <v>1</v>
      </c>
      <c r="E6" s="400" t="s">
        <v>485</v>
      </c>
      <c r="F6" s="400"/>
      <c r="G6" s="400">
        <v>11</v>
      </c>
      <c r="H6" s="400">
        <v>9</v>
      </c>
      <c r="I6" s="400">
        <v>180</v>
      </c>
      <c r="J6" s="400">
        <f t="shared" si="0"/>
        <v>83</v>
      </c>
      <c r="K6" s="400">
        <v>97</v>
      </c>
      <c r="L6" s="400">
        <v>2</v>
      </c>
      <c r="M6" s="401">
        <v>28</v>
      </c>
      <c r="N6" s="401">
        <v>21</v>
      </c>
      <c r="O6" s="401">
        <v>49</v>
      </c>
      <c r="P6" s="401">
        <v>2</v>
      </c>
      <c r="Q6" s="401">
        <v>14</v>
      </c>
      <c r="R6" s="401">
        <v>18</v>
      </c>
      <c r="S6" s="401">
        <v>32</v>
      </c>
      <c r="T6" s="401">
        <v>2</v>
      </c>
      <c r="U6" s="401">
        <v>16</v>
      </c>
      <c r="V6" s="401">
        <v>27</v>
      </c>
      <c r="W6" s="401">
        <v>43</v>
      </c>
      <c r="X6" s="401">
        <v>3</v>
      </c>
      <c r="Y6" s="401">
        <v>25</v>
      </c>
      <c r="Z6" s="401">
        <v>31</v>
      </c>
      <c r="AA6" s="401">
        <v>56</v>
      </c>
      <c r="AB6" s="400"/>
      <c r="AC6" s="400"/>
      <c r="AD6" s="400"/>
      <c r="AE6" s="400">
        <v>26</v>
      </c>
      <c r="AF6" s="400">
        <v>16</v>
      </c>
      <c r="AG6" s="400">
        <v>42</v>
      </c>
      <c r="AH6" s="400">
        <v>1</v>
      </c>
      <c r="AI6" s="400"/>
      <c r="AJ6" s="400">
        <v>1</v>
      </c>
      <c r="AK6" s="400">
        <v>12</v>
      </c>
      <c r="AL6" s="400">
        <v>14</v>
      </c>
      <c r="AM6" s="422">
        <v>2</v>
      </c>
    </row>
    <row r="7" spans="1:39" ht="24.75" customHeight="1">
      <c r="A7" s="421" t="s">
        <v>140</v>
      </c>
      <c r="B7" s="398">
        <v>709416</v>
      </c>
      <c r="C7" s="399" t="s">
        <v>146</v>
      </c>
      <c r="D7" s="400">
        <v>1</v>
      </c>
      <c r="E7" s="400" t="s">
        <v>485</v>
      </c>
      <c r="F7" s="400"/>
      <c r="G7" s="400">
        <v>36</v>
      </c>
      <c r="H7" s="400">
        <v>19</v>
      </c>
      <c r="I7" s="400">
        <v>503</v>
      </c>
      <c r="J7" s="400">
        <f t="shared" si="0"/>
        <v>270</v>
      </c>
      <c r="K7" s="400">
        <v>233</v>
      </c>
      <c r="L7" s="400">
        <v>5</v>
      </c>
      <c r="M7" s="401">
        <v>68</v>
      </c>
      <c r="N7" s="401">
        <v>58</v>
      </c>
      <c r="O7" s="401">
        <v>126</v>
      </c>
      <c r="P7" s="401">
        <v>5</v>
      </c>
      <c r="Q7" s="401">
        <v>59</v>
      </c>
      <c r="R7" s="401">
        <v>55</v>
      </c>
      <c r="S7" s="401">
        <v>114</v>
      </c>
      <c r="T7" s="401">
        <v>4</v>
      </c>
      <c r="U7" s="401">
        <v>56</v>
      </c>
      <c r="V7" s="401">
        <v>47</v>
      </c>
      <c r="W7" s="401">
        <v>103</v>
      </c>
      <c r="X7" s="401">
        <v>5</v>
      </c>
      <c r="Y7" s="401">
        <v>87</v>
      </c>
      <c r="Z7" s="401">
        <v>73</v>
      </c>
      <c r="AA7" s="401">
        <v>160</v>
      </c>
      <c r="AB7" s="400"/>
      <c r="AC7" s="400"/>
      <c r="AD7" s="400"/>
      <c r="AE7" s="400">
        <v>59</v>
      </c>
      <c r="AF7" s="400">
        <v>50</v>
      </c>
      <c r="AG7" s="400">
        <v>109</v>
      </c>
      <c r="AH7" s="400">
        <v>1</v>
      </c>
      <c r="AI7" s="400"/>
      <c r="AJ7" s="400">
        <v>1</v>
      </c>
      <c r="AK7" s="400">
        <v>27</v>
      </c>
      <c r="AL7" s="400">
        <v>29</v>
      </c>
      <c r="AM7" s="422">
        <v>6</v>
      </c>
    </row>
    <row r="8" spans="1:39" ht="24.75" customHeight="1">
      <c r="A8" s="421" t="s">
        <v>140</v>
      </c>
      <c r="B8" s="398">
        <v>746742</v>
      </c>
      <c r="C8" s="399" t="s">
        <v>165</v>
      </c>
      <c r="D8" s="400">
        <v>1</v>
      </c>
      <c r="E8" s="400" t="s">
        <v>485</v>
      </c>
      <c r="F8" s="400"/>
      <c r="G8" s="400">
        <v>27</v>
      </c>
      <c r="H8" s="400">
        <v>6</v>
      </c>
      <c r="I8" s="400">
        <v>54</v>
      </c>
      <c r="J8" s="400">
        <f t="shared" si="0"/>
        <v>35</v>
      </c>
      <c r="K8" s="400">
        <v>19</v>
      </c>
      <c r="L8" s="400">
        <v>1</v>
      </c>
      <c r="M8" s="401">
        <v>7</v>
      </c>
      <c r="N8" s="401">
        <v>3</v>
      </c>
      <c r="O8" s="401">
        <v>10</v>
      </c>
      <c r="P8" s="401">
        <v>1</v>
      </c>
      <c r="Q8" s="401">
        <v>5</v>
      </c>
      <c r="R8" s="401">
        <v>3</v>
      </c>
      <c r="S8" s="401">
        <v>8</v>
      </c>
      <c r="T8" s="401">
        <v>2</v>
      </c>
      <c r="U8" s="401">
        <v>12</v>
      </c>
      <c r="V8" s="401">
        <v>8</v>
      </c>
      <c r="W8" s="401">
        <v>20</v>
      </c>
      <c r="X8" s="401">
        <v>2</v>
      </c>
      <c r="Y8" s="401">
        <v>11</v>
      </c>
      <c r="Z8" s="401">
        <v>5</v>
      </c>
      <c r="AA8" s="401">
        <v>16</v>
      </c>
      <c r="AB8" s="400"/>
      <c r="AC8" s="400"/>
      <c r="AD8" s="400"/>
      <c r="AE8" s="400"/>
      <c r="AF8" s="400"/>
      <c r="AG8" s="400"/>
      <c r="AH8" s="400"/>
      <c r="AI8" s="400"/>
      <c r="AJ8" s="400"/>
      <c r="AK8" s="400">
        <v>11</v>
      </c>
      <c r="AL8" s="400">
        <v>11</v>
      </c>
      <c r="AM8" s="422">
        <v>3</v>
      </c>
    </row>
    <row r="9" spans="1:39" ht="24.75" customHeight="1">
      <c r="A9" s="423" t="s">
        <v>140</v>
      </c>
      <c r="B9" s="402">
        <v>747016</v>
      </c>
      <c r="C9" s="399" t="s">
        <v>169</v>
      </c>
      <c r="D9" s="400">
        <v>1</v>
      </c>
      <c r="E9" s="400" t="s">
        <v>485</v>
      </c>
      <c r="F9" s="400"/>
      <c r="G9" s="400"/>
      <c r="H9" s="400">
        <v>7</v>
      </c>
      <c r="I9" s="400">
        <v>35</v>
      </c>
      <c r="J9" s="400">
        <f>SUM(M9,Q9,U9,Y9)</f>
        <v>21</v>
      </c>
      <c r="K9" s="400">
        <v>14</v>
      </c>
      <c r="L9" s="400">
        <v>2</v>
      </c>
      <c r="M9" s="401">
        <v>8</v>
      </c>
      <c r="N9" s="401">
        <v>4</v>
      </c>
      <c r="O9" s="401">
        <v>12</v>
      </c>
      <c r="P9" s="401">
        <v>2</v>
      </c>
      <c r="Q9" s="401">
        <v>4</v>
      </c>
      <c r="R9" s="401">
        <v>4</v>
      </c>
      <c r="S9" s="401">
        <v>8</v>
      </c>
      <c r="T9" s="401">
        <v>1</v>
      </c>
      <c r="U9" s="401">
        <v>3</v>
      </c>
      <c r="V9" s="401">
        <v>4</v>
      </c>
      <c r="W9" s="401">
        <v>7</v>
      </c>
      <c r="X9" s="401">
        <v>2</v>
      </c>
      <c r="Y9" s="401">
        <v>6</v>
      </c>
      <c r="Z9" s="401">
        <v>2</v>
      </c>
      <c r="AA9" s="401">
        <v>8</v>
      </c>
      <c r="AB9" s="400"/>
      <c r="AC9" s="400"/>
      <c r="AD9" s="400"/>
      <c r="AE9" s="400">
        <v>1</v>
      </c>
      <c r="AF9" s="400"/>
      <c r="AG9" s="400">
        <v>1</v>
      </c>
      <c r="AH9" s="400">
        <v>1</v>
      </c>
      <c r="AI9" s="400"/>
      <c r="AJ9" s="400">
        <v>1</v>
      </c>
      <c r="AK9" s="400">
        <v>4</v>
      </c>
      <c r="AL9" s="400">
        <v>6</v>
      </c>
      <c r="AM9" s="422">
        <v>2</v>
      </c>
    </row>
    <row r="10" spans="1:39" ht="21.75" customHeight="1">
      <c r="A10" s="421" t="s">
        <v>140</v>
      </c>
      <c r="B10" s="398">
        <v>705462</v>
      </c>
      <c r="C10" s="399" t="s">
        <v>178</v>
      </c>
      <c r="D10" s="400">
        <v>1</v>
      </c>
      <c r="E10" s="400" t="s">
        <v>485</v>
      </c>
      <c r="F10" s="400"/>
      <c r="G10" s="400">
        <v>7</v>
      </c>
      <c r="H10" s="400">
        <v>6</v>
      </c>
      <c r="I10" s="400">
        <v>126</v>
      </c>
      <c r="J10" s="400">
        <f t="shared" si="0"/>
        <v>68</v>
      </c>
      <c r="K10" s="400">
        <v>58</v>
      </c>
      <c r="L10" s="400">
        <v>1</v>
      </c>
      <c r="M10" s="401">
        <v>10</v>
      </c>
      <c r="N10" s="401">
        <v>16</v>
      </c>
      <c r="O10" s="401">
        <v>26</v>
      </c>
      <c r="P10" s="401">
        <v>1</v>
      </c>
      <c r="Q10" s="401">
        <v>13</v>
      </c>
      <c r="R10" s="401">
        <v>7</v>
      </c>
      <c r="S10" s="401">
        <v>20</v>
      </c>
      <c r="T10" s="401">
        <v>2</v>
      </c>
      <c r="U10" s="401">
        <v>18</v>
      </c>
      <c r="V10" s="401">
        <v>20</v>
      </c>
      <c r="W10" s="401">
        <v>38</v>
      </c>
      <c r="X10" s="401">
        <v>2</v>
      </c>
      <c r="Y10" s="401">
        <v>27</v>
      </c>
      <c r="Z10" s="401">
        <v>15</v>
      </c>
      <c r="AA10" s="401">
        <v>42</v>
      </c>
      <c r="AB10" s="400"/>
      <c r="AC10" s="400"/>
      <c r="AD10" s="400"/>
      <c r="AE10" s="400">
        <v>8</v>
      </c>
      <c r="AF10" s="400">
        <v>13</v>
      </c>
      <c r="AG10" s="400">
        <v>21</v>
      </c>
      <c r="AH10" s="400">
        <v>1</v>
      </c>
      <c r="AI10" s="400"/>
      <c r="AJ10" s="400">
        <v>1</v>
      </c>
      <c r="AK10" s="400">
        <v>7</v>
      </c>
      <c r="AL10" s="400">
        <v>9</v>
      </c>
      <c r="AM10" s="422"/>
    </row>
    <row r="11" spans="1:39" ht="21.75" customHeight="1">
      <c r="A11" s="421" t="s">
        <v>140</v>
      </c>
      <c r="B11" s="398">
        <v>703522</v>
      </c>
      <c r="C11" s="399" t="s">
        <v>87</v>
      </c>
      <c r="D11" s="400">
        <v>1</v>
      </c>
      <c r="E11" s="400" t="s">
        <v>485</v>
      </c>
      <c r="F11" s="400"/>
      <c r="G11" s="400">
        <v>32</v>
      </c>
      <c r="H11" s="400">
        <v>27</v>
      </c>
      <c r="I11" s="400">
        <v>575</v>
      </c>
      <c r="J11" s="400">
        <f t="shared" si="0"/>
        <v>292</v>
      </c>
      <c r="K11" s="400">
        <v>282</v>
      </c>
      <c r="L11" s="400">
        <v>6</v>
      </c>
      <c r="M11" s="401">
        <v>71</v>
      </c>
      <c r="N11" s="401">
        <v>56</v>
      </c>
      <c r="O11" s="401">
        <v>127</v>
      </c>
      <c r="P11" s="401">
        <v>6</v>
      </c>
      <c r="Q11" s="401">
        <v>61</v>
      </c>
      <c r="R11" s="401">
        <v>45</v>
      </c>
      <c r="S11" s="401">
        <v>106</v>
      </c>
      <c r="T11" s="401">
        <v>6</v>
      </c>
      <c r="U11" s="401">
        <v>66</v>
      </c>
      <c r="V11" s="401">
        <v>67</v>
      </c>
      <c r="W11" s="401">
        <v>133</v>
      </c>
      <c r="X11" s="401">
        <v>9</v>
      </c>
      <c r="Y11" s="401">
        <v>94</v>
      </c>
      <c r="Z11" s="401">
        <v>114</v>
      </c>
      <c r="AA11" s="401">
        <v>208</v>
      </c>
      <c r="AB11" s="400">
        <v>30</v>
      </c>
      <c r="AC11" s="400">
        <v>41</v>
      </c>
      <c r="AD11" s="400">
        <v>71</v>
      </c>
      <c r="AE11" s="400">
        <v>61</v>
      </c>
      <c r="AF11" s="400">
        <v>52</v>
      </c>
      <c r="AG11" s="400">
        <v>113</v>
      </c>
      <c r="AH11" s="400">
        <v>1</v>
      </c>
      <c r="AI11" s="400"/>
      <c r="AJ11" s="400">
        <v>2</v>
      </c>
      <c r="AK11" s="400">
        <v>33</v>
      </c>
      <c r="AL11" s="400">
        <v>36</v>
      </c>
      <c r="AM11" s="422">
        <v>2</v>
      </c>
    </row>
    <row r="12" spans="1:39" ht="21.75" customHeight="1">
      <c r="A12" s="421" t="s">
        <v>140</v>
      </c>
      <c r="B12" s="398">
        <v>758866</v>
      </c>
      <c r="C12" s="399" t="s">
        <v>183</v>
      </c>
      <c r="D12" s="400">
        <v>1</v>
      </c>
      <c r="E12" s="400" t="s">
        <v>485</v>
      </c>
      <c r="F12" s="400"/>
      <c r="G12" s="400">
        <v>32</v>
      </c>
      <c r="H12" s="400">
        <v>17</v>
      </c>
      <c r="I12" s="400">
        <v>424</v>
      </c>
      <c r="J12" s="400">
        <v>203</v>
      </c>
      <c r="K12" s="400">
        <v>221</v>
      </c>
      <c r="L12" s="400">
        <v>6</v>
      </c>
      <c r="M12" s="401">
        <v>66</v>
      </c>
      <c r="N12" s="401">
        <v>72</v>
      </c>
      <c r="O12" s="401">
        <v>138</v>
      </c>
      <c r="P12" s="401">
        <v>4</v>
      </c>
      <c r="Q12" s="401">
        <v>55</v>
      </c>
      <c r="R12" s="401">
        <v>52</v>
      </c>
      <c r="S12" s="401">
        <v>107</v>
      </c>
      <c r="T12" s="401">
        <v>3</v>
      </c>
      <c r="U12" s="401">
        <v>33</v>
      </c>
      <c r="V12" s="401">
        <v>40</v>
      </c>
      <c r="W12" s="401">
        <v>73</v>
      </c>
      <c r="X12" s="401">
        <v>4</v>
      </c>
      <c r="Y12" s="401">
        <v>49</v>
      </c>
      <c r="Z12" s="401">
        <v>57</v>
      </c>
      <c r="AA12" s="401">
        <v>106</v>
      </c>
      <c r="AB12" s="400"/>
      <c r="AC12" s="400"/>
      <c r="AD12" s="400"/>
      <c r="AE12" s="400">
        <v>79</v>
      </c>
      <c r="AF12" s="400">
        <v>72</v>
      </c>
      <c r="AG12" s="400">
        <v>151</v>
      </c>
      <c r="AH12" s="400">
        <v>1</v>
      </c>
      <c r="AI12" s="400"/>
      <c r="AJ12" s="400">
        <v>1</v>
      </c>
      <c r="AK12" s="400">
        <v>17</v>
      </c>
      <c r="AL12" s="400">
        <v>19</v>
      </c>
      <c r="AM12" s="422">
        <v>3</v>
      </c>
    </row>
    <row r="13" spans="1:39" ht="21.75" customHeight="1">
      <c r="A13" s="421" t="s">
        <v>140</v>
      </c>
      <c r="B13" s="398">
        <v>703484</v>
      </c>
      <c r="C13" s="399" t="s">
        <v>36</v>
      </c>
      <c r="D13" s="400">
        <v>1</v>
      </c>
      <c r="E13" s="400" t="s">
        <v>485</v>
      </c>
      <c r="F13" s="400"/>
      <c r="G13" s="400">
        <v>33</v>
      </c>
      <c r="H13" s="400">
        <v>30</v>
      </c>
      <c r="I13" s="400">
        <v>931</v>
      </c>
      <c r="J13" s="400">
        <v>468</v>
      </c>
      <c r="K13" s="400">
        <v>463</v>
      </c>
      <c r="L13" s="400">
        <v>6</v>
      </c>
      <c r="M13" s="401">
        <v>124</v>
      </c>
      <c r="N13" s="401">
        <v>92</v>
      </c>
      <c r="O13" s="401">
        <v>216</v>
      </c>
      <c r="P13" s="401">
        <v>6</v>
      </c>
      <c r="Q13" s="401">
        <v>83</v>
      </c>
      <c r="R13" s="401">
        <v>94</v>
      </c>
      <c r="S13" s="401">
        <v>177</v>
      </c>
      <c r="T13" s="401">
        <v>9</v>
      </c>
      <c r="U13" s="401">
        <v>118</v>
      </c>
      <c r="V13" s="401">
        <v>118</v>
      </c>
      <c r="W13" s="401">
        <v>236</v>
      </c>
      <c r="X13" s="401">
        <v>9</v>
      </c>
      <c r="Y13" s="401">
        <v>143</v>
      </c>
      <c r="Z13" s="401">
        <v>159</v>
      </c>
      <c r="AA13" s="401">
        <v>302</v>
      </c>
      <c r="AB13" s="400">
        <v>49</v>
      </c>
      <c r="AC13" s="400">
        <v>29</v>
      </c>
      <c r="AD13" s="400">
        <v>78</v>
      </c>
      <c r="AE13" s="400">
        <v>112</v>
      </c>
      <c r="AF13" s="400">
        <v>86</v>
      </c>
      <c r="AG13" s="400">
        <v>198</v>
      </c>
      <c r="AH13" s="400">
        <v>1</v>
      </c>
      <c r="AI13" s="400"/>
      <c r="AJ13" s="400">
        <v>1</v>
      </c>
      <c r="AK13" s="400">
        <v>44</v>
      </c>
      <c r="AL13" s="400">
        <v>46</v>
      </c>
      <c r="AM13" s="422">
        <v>3</v>
      </c>
    </row>
    <row r="14" spans="1:39" ht="21.75" customHeight="1">
      <c r="A14" s="421" t="s">
        <v>140</v>
      </c>
      <c r="B14" s="398">
        <v>703461</v>
      </c>
      <c r="C14" s="399" t="s">
        <v>205</v>
      </c>
      <c r="D14" s="400">
        <v>1</v>
      </c>
      <c r="E14" s="400" t="s">
        <v>486</v>
      </c>
      <c r="F14" s="400"/>
      <c r="G14" s="400">
        <v>31</v>
      </c>
      <c r="H14" s="400">
        <v>37</v>
      </c>
      <c r="I14" s="400">
        <v>1180</v>
      </c>
      <c r="J14" s="400">
        <v>582</v>
      </c>
      <c r="K14" s="400">
        <v>598</v>
      </c>
      <c r="L14" s="400">
        <v>9</v>
      </c>
      <c r="M14" s="401">
        <v>137</v>
      </c>
      <c r="N14" s="401">
        <v>140</v>
      </c>
      <c r="O14" s="401">
        <v>277</v>
      </c>
      <c r="P14" s="401">
        <v>8</v>
      </c>
      <c r="Q14" s="401">
        <v>132</v>
      </c>
      <c r="R14" s="401">
        <v>120</v>
      </c>
      <c r="S14" s="401">
        <v>252</v>
      </c>
      <c r="T14" s="401">
        <v>10</v>
      </c>
      <c r="U14" s="401">
        <v>126</v>
      </c>
      <c r="V14" s="401">
        <v>127</v>
      </c>
      <c r="W14" s="401">
        <v>253</v>
      </c>
      <c r="X14" s="401">
        <v>10</v>
      </c>
      <c r="Y14" s="401">
        <v>187</v>
      </c>
      <c r="Z14" s="401">
        <v>211</v>
      </c>
      <c r="AA14" s="401">
        <v>398</v>
      </c>
      <c r="AB14" s="400">
        <v>82</v>
      </c>
      <c r="AC14" s="400">
        <v>89</v>
      </c>
      <c r="AD14" s="400">
        <v>171</v>
      </c>
      <c r="AE14" s="400">
        <v>118</v>
      </c>
      <c r="AF14" s="400">
        <v>137</v>
      </c>
      <c r="AG14" s="400">
        <v>255</v>
      </c>
      <c r="AH14" s="400">
        <v>1</v>
      </c>
      <c r="AI14" s="400"/>
      <c r="AJ14" s="400">
        <v>3</v>
      </c>
      <c r="AK14" s="400">
        <v>53</v>
      </c>
      <c r="AL14" s="400">
        <v>57</v>
      </c>
      <c r="AM14" s="422">
        <v>2</v>
      </c>
    </row>
    <row r="15" spans="1:39" ht="21.75" customHeight="1">
      <c r="A15" s="421" t="s">
        <v>140</v>
      </c>
      <c r="B15" s="398">
        <v>703395</v>
      </c>
      <c r="C15" s="399" t="s">
        <v>208</v>
      </c>
      <c r="D15" s="400">
        <v>1</v>
      </c>
      <c r="E15" s="400" t="s">
        <v>485</v>
      </c>
      <c r="F15" s="400"/>
      <c r="G15" s="400">
        <v>16</v>
      </c>
      <c r="H15" s="400">
        <v>14</v>
      </c>
      <c r="I15" s="400">
        <v>361</v>
      </c>
      <c r="J15" s="400">
        <v>187</v>
      </c>
      <c r="K15" s="400">
        <v>174</v>
      </c>
      <c r="L15" s="400">
        <v>3</v>
      </c>
      <c r="M15" s="401">
        <v>45</v>
      </c>
      <c r="N15" s="401">
        <v>43</v>
      </c>
      <c r="O15" s="401">
        <v>88</v>
      </c>
      <c r="P15" s="401">
        <v>4</v>
      </c>
      <c r="Q15" s="401">
        <v>55</v>
      </c>
      <c r="R15" s="401">
        <v>37</v>
      </c>
      <c r="S15" s="401">
        <v>92</v>
      </c>
      <c r="T15" s="401">
        <v>3</v>
      </c>
      <c r="U15" s="401">
        <v>32</v>
      </c>
      <c r="V15" s="401">
        <v>43</v>
      </c>
      <c r="W15" s="401">
        <v>75</v>
      </c>
      <c r="X15" s="401">
        <v>4</v>
      </c>
      <c r="Y15" s="401">
        <v>55</v>
      </c>
      <c r="Z15" s="401">
        <v>51</v>
      </c>
      <c r="AA15" s="401">
        <v>106</v>
      </c>
      <c r="AB15" s="400"/>
      <c r="AC15" s="400"/>
      <c r="AD15" s="400"/>
      <c r="AE15" s="400">
        <v>51</v>
      </c>
      <c r="AF15" s="400">
        <v>38</v>
      </c>
      <c r="AG15" s="400">
        <v>89</v>
      </c>
      <c r="AH15" s="400">
        <v>1</v>
      </c>
      <c r="AI15" s="400"/>
      <c r="AJ15" s="400">
        <v>1</v>
      </c>
      <c r="AK15" s="400">
        <v>18</v>
      </c>
      <c r="AL15" s="400">
        <v>20</v>
      </c>
      <c r="AM15" s="422">
        <v>4</v>
      </c>
    </row>
    <row r="16" spans="1:39" ht="21.75" customHeight="1">
      <c r="A16" s="421" t="s">
        <v>140</v>
      </c>
      <c r="B16" s="398">
        <v>703437</v>
      </c>
      <c r="C16" s="399" t="s">
        <v>210</v>
      </c>
      <c r="D16" s="400">
        <v>1</v>
      </c>
      <c r="E16" s="400" t="s">
        <v>485</v>
      </c>
      <c r="F16" s="400"/>
      <c r="G16" s="400">
        <v>10</v>
      </c>
      <c r="H16" s="400">
        <v>9</v>
      </c>
      <c r="I16" s="400">
        <v>222</v>
      </c>
      <c r="J16" s="400">
        <v>126</v>
      </c>
      <c r="K16" s="400">
        <v>96</v>
      </c>
      <c r="L16" s="400">
        <v>2</v>
      </c>
      <c r="M16" s="401">
        <v>34</v>
      </c>
      <c r="N16" s="401">
        <v>18</v>
      </c>
      <c r="O16" s="401">
        <v>52</v>
      </c>
      <c r="P16" s="401">
        <v>2</v>
      </c>
      <c r="Q16" s="401">
        <v>35</v>
      </c>
      <c r="R16" s="401">
        <v>23</v>
      </c>
      <c r="S16" s="401">
        <v>58</v>
      </c>
      <c r="T16" s="401">
        <v>2</v>
      </c>
      <c r="U16" s="401">
        <v>29</v>
      </c>
      <c r="V16" s="401">
        <v>29</v>
      </c>
      <c r="W16" s="401">
        <v>58</v>
      </c>
      <c r="X16" s="401">
        <v>3</v>
      </c>
      <c r="Y16" s="401">
        <v>28</v>
      </c>
      <c r="Z16" s="401">
        <v>26</v>
      </c>
      <c r="AA16" s="401">
        <v>54</v>
      </c>
      <c r="AB16" s="400"/>
      <c r="AC16" s="400"/>
      <c r="AD16" s="400"/>
      <c r="AE16" s="400">
        <v>39</v>
      </c>
      <c r="AF16" s="400">
        <v>23</v>
      </c>
      <c r="AG16" s="400">
        <v>62</v>
      </c>
      <c r="AH16" s="400">
        <v>1</v>
      </c>
      <c r="AI16" s="400"/>
      <c r="AJ16" s="400">
        <v>1</v>
      </c>
      <c r="AK16" s="400">
        <v>11</v>
      </c>
      <c r="AL16" s="400">
        <v>13</v>
      </c>
      <c r="AM16" s="422">
        <v>2</v>
      </c>
    </row>
    <row r="17" spans="1:39" ht="24.75" customHeight="1">
      <c r="A17" s="421" t="s">
        <v>140</v>
      </c>
      <c r="B17" s="398">
        <v>707493</v>
      </c>
      <c r="C17" s="399" t="s">
        <v>211</v>
      </c>
      <c r="D17" s="400">
        <v>1</v>
      </c>
      <c r="E17" s="400" t="s">
        <v>485</v>
      </c>
      <c r="F17" s="400"/>
      <c r="G17" s="400"/>
      <c r="H17" s="400">
        <v>25</v>
      </c>
      <c r="I17" s="400">
        <v>740</v>
      </c>
      <c r="J17" s="400">
        <v>389</v>
      </c>
      <c r="K17" s="400">
        <v>351</v>
      </c>
      <c r="L17" s="400">
        <v>6</v>
      </c>
      <c r="M17" s="401">
        <v>90</v>
      </c>
      <c r="N17" s="401">
        <v>66</v>
      </c>
      <c r="O17" s="401">
        <v>156</v>
      </c>
      <c r="P17" s="401">
        <v>5</v>
      </c>
      <c r="Q17" s="401">
        <v>74</v>
      </c>
      <c r="R17" s="401">
        <v>78</v>
      </c>
      <c r="S17" s="401">
        <v>152</v>
      </c>
      <c r="T17" s="401">
        <v>6</v>
      </c>
      <c r="U17" s="401">
        <v>87</v>
      </c>
      <c r="V17" s="401">
        <v>93</v>
      </c>
      <c r="W17" s="401">
        <v>180</v>
      </c>
      <c r="X17" s="401">
        <v>8</v>
      </c>
      <c r="Y17" s="401">
        <v>138</v>
      </c>
      <c r="Z17" s="401">
        <v>114</v>
      </c>
      <c r="AA17" s="401">
        <v>252</v>
      </c>
      <c r="AB17" s="400"/>
      <c r="AC17" s="400"/>
      <c r="AD17" s="400"/>
      <c r="AE17" s="400">
        <v>76</v>
      </c>
      <c r="AF17" s="400">
        <v>61</v>
      </c>
      <c r="AG17" s="400">
        <v>137</v>
      </c>
      <c r="AH17" s="400"/>
      <c r="AI17" s="400"/>
      <c r="AJ17" s="400">
        <v>1</v>
      </c>
      <c r="AK17" s="400">
        <v>30</v>
      </c>
      <c r="AL17" s="400">
        <v>31</v>
      </c>
      <c r="AM17" s="422"/>
    </row>
    <row r="18" spans="1:39" ht="24.75" customHeight="1">
      <c r="A18" s="421" t="s">
        <v>140</v>
      </c>
      <c r="B18" s="398">
        <v>705460</v>
      </c>
      <c r="C18" s="399" t="s">
        <v>221</v>
      </c>
      <c r="D18" s="400">
        <v>1</v>
      </c>
      <c r="E18" s="400" t="s">
        <v>485</v>
      </c>
      <c r="F18" s="400"/>
      <c r="G18" s="400">
        <v>14</v>
      </c>
      <c r="H18" s="400">
        <v>7</v>
      </c>
      <c r="I18" s="400">
        <v>130</v>
      </c>
      <c r="J18" s="400">
        <v>63</v>
      </c>
      <c r="K18" s="400">
        <v>67</v>
      </c>
      <c r="L18" s="400">
        <v>2</v>
      </c>
      <c r="M18" s="401">
        <v>14</v>
      </c>
      <c r="N18" s="401">
        <v>13</v>
      </c>
      <c r="O18" s="401">
        <v>27</v>
      </c>
      <c r="P18" s="401">
        <v>2</v>
      </c>
      <c r="Q18" s="401">
        <v>14</v>
      </c>
      <c r="R18" s="401">
        <v>16</v>
      </c>
      <c r="S18" s="401">
        <v>30</v>
      </c>
      <c r="T18" s="401">
        <v>1</v>
      </c>
      <c r="U18" s="401">
        <v>12</v>
      </c>
      <c r="V18" s="401">
        <v>11</v>
      </c>
      <c r="W18" s="401">
        <v>23</v>
      </c>
      <c r="X18" s="401">
        <v>2</v>
      </c>
      <c r="Y18" s="401">
        <v>23</v>
      </c>
      <c r="Z18" s="401">
        <v>27</v>
      </c>
      <c r="AA18" s="401">
        <v>50</v>
      </c>
      <c r="AB18" s="400"/>
      <c r="AC18" s="400"/>
      <c r="AD18" s="400"/>
      <c r="AE18" s="400">
        <v>14</v>
      </c>
      <c r="AF18" s="400">
        <v>10</v>
      </c>
      <c r="AG18" s="400">
        <v>24</v>
      </c>
      <c r="AH18" s="400">
        <v>1</v>
      </c>
      <c r="AI18" s="400"/>
      <c r="AJ18" s="400">
        <v>1</v>
      </c>
      <c r="AK18" s="400">
        <v>9</v>
      </c>
      <c r="AL18" s="400">
        <v>11</v>
      </c>
      <c r="AM18" s="422">
        <v>1</v>
      </c>
    </row>
    <row r="19" spans="1:39" ht="24.75" customHeight="1">
      <c r="A19" s="421" t="s">
        <v>140</v>
      </c>
      <c r="B19" s="398">
        <v>707556</v>
      </c>
      <c r="C19" s="399" t="s">
        <v>224</v>
      </c>
      <c r="D19" s="400">
        <v>1</v>
      </c>
      <c r="E19" s="400" t="s">
        <v>485</v>
      </c>
      <c r="F19" s="400"/>
      <c r="G19" s="400">
        <v>20</v>
      </c>
      <c r="H19" s="400">
        <v>8</v>
      </c>
      <c r="I19" s="400">
        <v>182</v>
      </c>
      <c r="J19" s="400">
        <v>105</v>
      </c>
      <c r="K19" s="400">
        <v>77</v>
      </c>
      <c r="L19" s="400">
        <v>2</v>
      </c>
      <c r="M19" s="401">
        <v>25</v>
      </c>
      <c r="N19" s="401">
        <v>23</v>
      </c>
      <c r="O19" s="401">
        <v>48</v>
      </c>
      <c r="P19" s="401">
        <v>2</v>
      </c>
      <c r="Q19" s="401">
        <v>23</v>
      </c>
      <c r="R19" s="401">
        <v>16</v>
      </c>
      <c r="S19" s="401">
        <v>39</v>
      </c>
      <c r="T19" s="401">
        <v>2</v>
      </c>
      <c r="U19" s="401">
        <v>24</v>
      </c>
      <c r="V19" s="401">
        <v>13</v>
      </c>
      <c r="W19" s="401">
        <v>37</v>
      </c>
      <c r="X19" s="401">
        <v>2</v>
      </c>
      <c r="Y19" s="401">
        <v>33</v>
      </c>
      <c r="Z19" s="401">
        <v>25</v>
      </c>
      <c r="AA19" s="401">
        <v>58</v>
      </c>
      <c r="AB19" s="400"/>
      <c r="AC19" s="400"/>
      <c r="AD19" s="400"/>
      <c r="AE19" s="400">
        <v>25</v>
      </c>
      <c r="AF19" s="400">
        <v>21</v>
      </c>
      <c r="AG19" s="400">
        <v>46</v>
      </c>
      <c r="AH19" s="400">
        <v>1</v>
      </c>
      <c r="AI19" s="400"/>
      <c r="AJ19" s="400">
        <v>1</v>
      </c>
      <c r="AK19" s="400">
        <v>10</v>
      </c>
      <c r="AL19" s="400">
        <v>12</v>
      </c>
      <c r="AM19" s="422">
        <v>2</v>
      </c>
    </row>
    <row r="20" spans="1:39" ht="24.75" customHeight="1">
      <c r="A20" s="421" t="s">
        <v>140</v>
      </c>
      <c r="B20" s="398">
        <v>757811</v>
      </c>
      <c r="C20" s="399" t="s">
        <v>227</v>
      </c>
      <c r="D20" s="400">
        <v>1</v>
      </c>
      <c r="E20" s="400" t="s">
        <v>485</v>
      </c>
      <c r="F20" s="400"/>
      <c r="G20" s="400">
        <v>17</v>
      </c>
      <c r="H20" s="400">
        <v>14</v>
      </c>
      <c r="I20" s="400">
        <v>432</v>
      </c>
      <c r="J20" s="400">
        <v>224</v>
      </c>
      <c r="K20" s="400">
        <v>208</v>
      </c>
      <c r="L20" s="400">
        <v>5</v>
      </c>
      <c r="M20" s="401">
        <v>69</v>
      </c>
      <c r="N20" s="401">
        <v>69</v>
      </c>
      <c r="O20" s="401">
        <v>138</v>
      </c>
      <c r="P20" s="401">
        <v>4</v>
      </c>
      <c r="Q20" s="401">
        <v>70</v>
      </c>
      <c r="R20" s="401">
        <v>59</v>
      </c>
      <c r="S20" s="401">
        <v>129</v>
      </c>
      <c r="T20" s="401">
        <v>2</v>
      </c>
      <c r="U20" s="401">
        <v>34</v>
      </c>
      <c r="V20" s="401">
        <v>29</v>
      </c>
      <c r="W20" s="401">
        <v>63</v>
      </c>
      <c r="X20" s="401">
        <v>3</v>
      </c>
      <c r="Y20" s="401">
        <v>51</v>
      </c>
      <c r="Z20" s="401">
        <v>51</v>
      </c>
      <c r="AA20" s="401">
        <v>102</v>
      </c>
      <c r="AB20" s="400"/>
      <c r="AC20" s="400"/>
      <c r="AD20" s="400"/>
      <c r="AE20" s="400">
        <v>72</v>
      </c>
      <c r="AF20" s="400">
        <v>61</v>
      </c>
      <c r="AG20" s="400">
        <v>133</v>
      </c>
      <c r="AH20" s="400">
        <v>1</v>
      </c>
      <c r="AI20" s="400"/>
      <c r="AJ20" s="400">
        <v>1</v>
      </c>
      <c r="AK20" s="400">
        <v>15</v>
      </c>
      <c r="AL20" s="400">
        <v>17</v>
      </c>
      <c r="AM20" s="422">
        <v>3</v>
      </c>
    </row>
    <row r="21" spans="1:39" ht="24.75" customHeight="1">
      <c r="A21" s="421" t="s">
        <v>140</v>
      </c>
      <c r="B21" s="398">
        <v>705474</v>
      </c>
      <c r="C21" s="399" t="s">
        <v>230</v>
      </c>
      <c r="D21" s="400">
        <v>1</v>
      </c>
      <c r="E21" s="400" t="s">
        <v>485</v>
      </c>
      <c r="F21" s="400"/>
      <c r="G21" s="400">
        <v>3</v>
      </c>
      <c r="H21" s="400">
        <v>5</v>
      </c>
      <c r="I21" s="400">
        <v>110</v>
      </c>
      <c r="J21" s="400">
        <v>53</v>
      </c>
      <c r="K21" s="400">
        <v>57</v>
      </c>
      <c r="L21" s="400">
        <v>1</v>
      </c>
      <c r="M21" s="401">
        <v>12</v>
      </c>
      <c r="N21" s="401">
        <v>15</v>
      </c>
      <c r="O21" s="401">
        <v>27</v>
      </c>
      <c r="P21" s="401">
        <v>1</v>
      </c>
      <c r="Q21" s="401">
        <v>10</v>
      </c>
      <c r="R21" s="401">
        <v>6</v>
      </c>
      <c r="S21" s="401">
        <v>16</v>
      </c>
      <c r="T21" s="401">
        <v>1</v>
      </c>
      <c r="U21" s="401">
        <v>14</v>
      </c>
      <c r="V21" s="401">
        <v>15</v>
      </c>
      <c r="W21" s="401">
        <v>29</v>
      </c>
      <c r="X21" s="401">
        <v>2</v>
      </c>
      <c r="Y21" s="401">
        <v>17</v>
      </c>
      <c r="Z21" s="401">
        <v>21</v>
      </c>
      <c r="AA21" s="401">
        <v>38</v>
      </c>
      <c r="AB21" s="400"/>
      <c r="AC21" s="400"/>
      <c r="AD21" s="400"/>
      <c r="AE21" s="400">
        <v>11</v>
      </c>
      <c r="AF21" s="400">
        <v>15</v>
      </c>
      <c r="AG21" s="400">
        <v>26</v>
      </c>
      <c r="AH21" s="400">
        <v>1</v>
      </c>
      <c r="AI21" s="400"/>
      <c r="AJ21" s="400"/>
      <c r="AK21" s="400">
        <v>5</v>
      </c>
      <c r="AL21" s="400">
        <v>6</v>
      </c>
      <c r="AM21" s="422">
        <v>1</v>
      </c>
    </row>
    <row r="22" spans="1:39" ht="24.75" customHeight="1">
      <c r="A22" s="421" t="s">
        <v>140</v>
      </c>
      <c r="B22" s="398">
        <v>757671</v>
      </c>
      <c r="C22" s="399" t="s">
        <v>232</v>
      </c>
      <c r="D22" s="400">
        <v>1</v>
      </c>
      <c r="E22" s="400" t="s">
        <v>485</v>
      </c>
      <c r="F22" s="400"/>
      <c r="G22" s="400">
        <v>7</v>
      </c>
      <c r="H22" s="400">
        <v>4</v>
      </c>
      <c r="I22" s="400">
        <v>91</v>
      </c>
      <c r="J22" s="400">
        <v>44</v>
      </c>
      <c r="K22" s="400">
        <v>47</v>
      </c>
      <c r="L22" s="400">
        <v>1</v>
      </c>
      <c r="M22" s="401">
        <v>12</v>
      </c>
      <c r="N22" s="401">
        <v>10</v>
      </c>
      <c r="O22" s="401">
        <v>22</v>
      </c>
      <c r="P22" s="401">
        <v>1</v>
      </c>
      <c r="Q22" s="401">
        <v>11</v>
      </c>
      <c r="R22" s="401">
        <v>10</v>
      </c>
      <c r="S22" s="401">
        <v>21</v>
      </c>
      <c r="T22" s="401">
        <v>1</v>
      </c>
      <c r="U22" s="401">
        <v>10</v>
      </c>
      <c r="V22" s="401">
        <v>16</v>
      </c>
      <c r="W22" s="401">
        <v>26</v>
      </c>
      <c r="X22" s="401">
        <v>1</v>
      </c>
      <c r="Y22" s="401">
        <v>11</v>
      </c>
      <c r="Z22" s="401">
        <v>11</v>
      </c>
      <c r="AA22" s="401">
        <v>22</v>
      </c>
      <c r="AB22" s="400"/>
      <c r="AC22" s="400"/>
      <c r="AD22" s="400"/>
      <c r="AE22" s="400">
        <v>14</v>
      </c>
      <c r="AF22" s="400">
        <v>12</v>
      </c>
      <c r="AG22" s="400">
        <v>26</v>
      </c>
      <c r="AH22" s="400">
        <v>1</v>
      </c>
      <c r="AI22" s="400"/>
      <c r="AJ22" s="400"/>
      <c r="AK22" s="400">
        <v>4</v>
      </c>
      <c r="AL22" s="400">
        <v>5</v>
      </c>
      <c r="AM22" s="422">
        <v>1</v>
      </c>
    </row>
    <row r="23" spans="1:39" ht="24.75" customHeight="1">
      <c r="A23" s="421" t="s">
        <v>140</v>
      </c>
      <c r="B23" s="398">
        <v>703503</v>
      </c>
      <c r="C23" s="399" t="s">
        <v>250</v>
      </c>
      <c r="D23" s="400">
        <v>1</v>
      </c>
      <c r="E23" s="400" t="s">
        <v>486</v>
      </c>
      <c r="F23" s="400"/>
      <c r="G23" s="400">
        <v>21</v>
      </c>
      <c r="H23" s="400">
        <v>32</v>
      </c>
      <c r="I23" s="400">
        <v>907</v>
      </c>
      <c r="J23" s="400">
        <v>471</v>
      </c>
      <c r="K23" s="400">
        <v>436</v>
      </c>
      <c r="L23" s="400">
        <v>8</v>
      </c>
      <c r="M23" s="401">
        <v>111</v>
      </c>
      <c r="N23" s="401">
        <v>87</v>
      </c>
      <c r="O23" s="401">
        <v>198</v>
      </c>
      <c r="P23" s="401">
        <v>8</v>
      </c>
      <c r="Q23" s="401">
        <v>119</v>
      </c>
      <c r="R23" s="401">
        <v>107</v>
      </c>
      <c r="S23" s="401">
        <v>226</v>
      </c>
      <c r="T23" s="401">
        <v>8</v>
      </c>
      <c r="U23" s="401">
        <v>113</v>
      </c>
      <c r="V23" s="401">
        <v>99</v>
      </c>
      <c r="W23" s="401">
        <v>212</v>
      </c>
      <c r="X23" s="401">
        <v>8</v>
      </c>
      <c r="Y23" s="401">
        <v>128</v>
      </c>
      <c r="Z23" s="401">
        <v>143</v>
      </c>
      <c r="AA23" s="401">
        <v>271</v>
      </c>
      <c r="AB23" s="400">
        <v>24</v>
      </c>
      <c r="AC23" s="400">
        <v>30</v>
      </c>
      <c r="AD23" s="400">
        <v>54</v>
      </c>
      <c r="AE23" s="400">
        <v>105</v>
      </c>
      <c r="AF23" s="400">
        <v>79</v>
      </c>
      <c r="AG23" s="400">
        <v>184</v>
      </c>
      <c r="AH23" s="400">
        <v>1</v>
      </c>
      <c r="AI23" s="400"/>
      <c r="AJ23" s="400">
        <v>1</v>
      </c>
      <c r="AK23" s="400">
        <v>43</v>
      </c>
      <c r="AL23" s="400">
        <v>45</v>
      </c>
      <c r="AM23" s="422">
        <v>3</v>
      </c>
    </row>
    <row r="24" spans="1:39" ht="24.75" customHeight="1">
      <c r="A24" s="421" t="s">
        <v>140</v>
      </c>
      <c r="B24" s="398">
        <v>705471</v>
      </c>
      <c r="C24" s="399" t="s">
        <v>264</v>
      </c>
      <c r="D24" s="400">
        <v>1</v>
      </c>
      <c r="E24" s="400" t="s">
        <v>485</v>
      </c>
      <c r="F24" s="400"/>
      <c r="G24" s="400">
        <v>36</v>
      </c>
      <c r="H24" s="400">
        <v>31</v>
      </c>
      <c r="I24" s="400">
        <v>1057</v>
      </c>
      <c r="J24" s="400">
        <v>565</v>
      </c>
      <c r="K24" s="400">
        <v>492</v>
      </c>
      <c r="L24" s="400">
        <v>7</v>
      </c>
      <c r="M24" s="401">
        <v>129</v>
      </c>
      <c r="N24" s="401">
        <v>116</v>
      </c>
      <c r="O24" s="401">
        <v>245</v>
      </c>
      <c r="P24" s="401">
        <v>7</v>
      </c>
      <c r="Q24" s="401">
        <v>123</v>
      </c>
      <c r="R24" s="401">
        <v>114</v>
      </c>
      <c r="S24" s="401">
        <v>237</v>
      </c>
      <c r="T24" s="401">
        <v>7</v>
      </c>
      <c r="U24" s="401">
        <v>126</v>
      </c>
      <c r="V24" s="401">
        <v>107</v>
      </c>
      <c r="W24" s="401">
        <v>233</v>
      </c>
      <c r="X24" s="401">
        <v>10</v>
      </c>
      <c r="Y24" s="401">
        <v>187</v>
      </c>
      <c r="Z24" s="401">
        <v>155</v>
      </c>
      <c r="AA24" s="401">
        <v>342</v>
      </c>
      <c r="AB24" s="400"/>
      <c r="AC24" s="400"/>
      <c r="AD24" s="400"/>
      <c r="AE24" s="400">
        <v>110</v>
      </c>
      <c r="AF24" s="400">
        <v>99</v>
      </c>
      <c r="AG24" s="400">
        <v>209</v>
      </c>
      <c r="AH24" s="400">
        <v>1</v>
      </c>
      <c r="AI24" s="400"/>
      <c r="AJ24" s="400">
        <v>2</v>
      </c>
      <c r="AK24" s="400">
        <v>40</v>
      </c>
      <c r="AL24" s="400">
        <v>43</v>
      </c>
      <c r="AM24" s="422">
        <v>4</v>
      </c>
    </row>
    <row r="25" spans="1:39" ht="24.75" customHeight="1">
      <c r="A25" s="421" t="s">
        <v>140</v>
      </c>
      <c r="B25" s="398">
        <v>703423</v>
      </c>
      <c r="C25" s="399" t="s">
        <v>267</v>
      </c>
      <c r="D25" s="400">
        <v>1</v>
      </c>
      <c r="E25" s="400" t="s">
        <v>485</v>
      </c>
      <c r="F25" s="400"/>
      <c r="G25" s="400">
        <v>15</v>
      </c>
      <c r="H25" s="400">
        <v>9</v>
      </c>
      <c r="I25" s="400">
        <v>188</v>
      </c>
      <c r="J25" s="400">
        <v>90</v>
      </c>
      <c r="K25" s="400">
        <v>98</v>
      </c>
      <c r="L25" s="400">
        <v>2</v>
      </c>
      <c r="M25" s="401">
        <v>26</v>
      </c>
      <c r="N25" s="401">
        <v>18</v>
      </c>
      <c r="O25" s="401">
        <v>44</v>
      </c>
      <c r="P25" s="401">
        <v>2</v>
      </c>
      <c r="Q25" s="401">
        <v>15</v>
      </c>
      <c r="R25" s="401">
        <v>19</v>
      </c>
      <c r="S25" s="401">
        <v>34</v>
      </c>
      <c r="T25" s="401">
        <v>2</v>
      </c>
      <c r="U25" s="401">
        <v>17</v>
      </c>
      <c r="V25" s="401">
        <v>24</v>
      </c>
      <c r="W25" s="401">
        <v>41</v>
      </c>
      <c r="X25" s="401">
        <v>3</v>
      </c>
      <c r="Y25" s="401">
        <v>32</v>
      </c>
      <c r="Z25" s="401">
        <v>37</v>
      </c>
      <c r="AA25" s="401">
        <v>69</v>
      </c>
      <c r="AB25" s="400"/>
      <c r="AC25" s="400"/>
      <c r="AD25" s="400"/>
      <c r="AE25" s="400">
        <v>28</v>
      </c>
      <c r="AF25" s="400">
        <v>21</v>
      </c>
      <c r="AG25" s="400">
        <v>49</v>
      </c>
      <c r="AH25" s="400">
        <v>1</v>
      </c>
      <c r="AI25" s="400"/>
      <c r="AJ25" s="400">
        <v>1</v>
      </c>
      <c r="AK25" s="400">
        <v>12</v>
      </c>
      <c r="AL25" s="400">
        <v>14</v>
      </c>
      <c r="AM25" s="422">
        <v>2</v>
      </c>
    </row>
    <row r="26" spans="1:39" ht="24.75" customHeight="1">
      <c r="A26" s="421" t="s">
        <v>140</v>
      </c>
      <c r="B26" s="398">
        <v>703477</v>
      </c>
      <c r="C26" s="399" t="s">
        <v>272</v>
      </c>
      <c r="D26" s="400">
        <v>1</v>
      </c>
      <c r="E26" s="400" t="s">
        <v>485</v>
      </c>
      <c r="F26" s="400"/>
      <c r="G26" s="400">
        <v>6</v>
      </c>
      <c r="H26" s="400">
        <v>5</v>
      </c>
      <c r="I26" s="400">
        <v>86</v>
      </c>
      <c r="J26" s="400">
        <v>42</v>
      </c>
      <c r="K26" s="400">
        <v>44</v>
      </c>
      <c r="L26" s="400">
        <v>2</v>
      </c>
      <c r="M26" s="401">
        <v>12</v>
      </c>
      <c r="N26" s="401">
        <v>16</v>
      </c>
      <c r="O26" s="401">
        <v>28</v>
      </c>
      <c r="P26" s="401">
        <v>1</v>
      </c>
      <c r="Q26" s="401">
        <v>4</v>
      </c>
      <c r="R26" s="401">
        <v>9</v>
      </c>
      <c r="S26" s="401">
        <v>13</v>
      </c>
      <c r="T26" s="401">
        <v>1</v>
      </c>
      <c r="U26" s="401">
        <v>12</v>
      </c>
      <c r="V26" s="401">
        <v>9</v>
      </c>
      <c r="W26" s="401">
        <v>21</v>
      </c>
      <c r="X26" s="401">
        <v>1</v>
      </c>
      <c r="Y26" s="401">
        <v>14</v>
      </c>
      <c r="Z26" s="401">
        <v>10</v>
      </c>
      <c r="AA26" s="401">
        <v>24</v>
      </c>
      <c r="AB26" s="400"/>
      <c r="AC26" s="400"/>
      <c r="AD26" s="400"/>
      <c r="AE26" s="400">
        <v>10</v>
      </c>
      <c r="AF26" s="400">
        <v>17</v>
      </c>
      <c r="AG26" s="400">
        <v>27</v>
      </c>
      <c r="AH26" s="400">
        <v>1</v>
      </c>
      <c r="AI26" s="400"/>
      <c r="AJ26" s="400"/>
      <c r="AK26" s="400">
        <v>6</v>
      </c>
      <c r="AL26" s="400">
        <v>7</v>
      </c>
      <c r="AM26" s="422">
        <v>1</v>
      </c>
    </row>
    <row r="27" spans="1:39" ht="24.75" customHeight="1">
      <c r="A27" s="421" t="s">
        <v>140</v>
      </c>
      <c r="B27" s="398">
        <v>703513</v>
      </c>
      <c r="C27" s="399" t="s">
        <v>108</v>
      </c>
      <c r="D27" s="400">
        <v>1</v>
      </c>
      <c r="E27" s="400" t="s">
        <v>485</v>
      </c>
      <c r="F27" s="400"/>
      <c r="G27" s="400">
        <v>8</v>
      </c>
      <c r="H27" s="400">
        <v>8</v>
      </c>
      <c r="I27" s="400">
        <v>206</v>
      </c>
      <c r="J27" s="400">
        <v>104</v>
      </c>
      <c r="K27" s="400">
        <v>102</v>
      </c>
      <c r="L27" s="400">
        <v>2</v>
      </c>
      <c r="M27" s="401">
        <v>33</v>
      </c>
      <c r="N27" s="401">
        <v>26</v>
      </c>
      <c r="O27" s="401">
        <v>59</v>
      </c>
      <c r="P27" s="401">
        <v>2</v>
      </c>
      <c r="Q27" s="401">
        <v>20</v>
      </c>
      <c r="R27" s="401">
        <v>18</v>
      </c>
      <c r="S27" s="401">
        <v>38</v>
      </c>
      <c r="T27" s="401">
        <v>2</v>
      </c>
      <c r="U27" s="401">
        <v>21</v>
      </c>
      <c r="V27" s="401">
        <v>27</v>
      </c>
      <c r="W27" s="401">
        <v>48</v>
      </c>
      <c r="X27" s="401">
        <v>2</v>
      </c>
      <c r="Y27" s="401">
        <v>30</v>
      </c>
      <c r="Z27" s="401">
        <v>31</v>
      </c>
      <c r="AA27" s="401">
        <v>61</v>
      </c>
      <c r="AB27" s="400"/>
      <c r="AC27" s="400"/>
      <c r="AD27" s="400"/>
      <c r="AE27" s="400">
        <v>32</v>
      </c>
      <c r="AF27" s="400">
        <v>26</v>
      </c>
      <c r="AG27" s="400">
        <v>58</v>
      </c>
      <c r="AH27" s="400">
        <v>1</v>
      </c>
      <c r="AI27" s="400"/>
      <c r="AJ27" s="400"/>
      <c r="AK27" s="400">
        <v>7</v>
      </c>
      <c r="AL27" s="400">
        <v>8</v>
      </c>
      <c r="AM27" s="422">
        <v>2</v>
      </c>
    </row>
    <row r="28" spans="1:39" ht="24.75" customHeight="1">
      <c r="A28" s="421" t="s">
        <v>140</v>
      </c>
      <c r="B28" s="398">
        <v>703386</v>
      </c>
      <c r="C28" s="399" t="s">
        <v>273</v>
      </c>
      <c r="D28" s="400">
        <v>1</v>
      </c>
      <c r="E28" s="400" t="s">
        <v>485</v>
      </c>
      <c r="F28" s="400"/>
      <c r="G28" s="400">
        <v>20</v>
      </c>
      <c r="H28" s="400">
        <v>15</v>
      </c>
      <c r="I28" s="400">
        <v>361</v>
      </c>
      <c r="J28" s="400">
        <v>194</v>
      </c>
      <c r="K28" s="400">
        <v>167</v>
      </c>
      <c r="L28" s="400">
        <v>3</v>
      </c>
      <c r="M28" s="401">
        <v>50</v>
      </c>
      <c r="N28" s="401">
        <v>37</v>
      </c>
      <c r="O28" s="401">
        <v>87</v>
      </c>
      <c r="P28" s="401">
        <v>3</v>
      </c>
      <c r="Q28" s="401">
        <v>35</v>
      </c>
      <c r="R28" s="401">
        <v>29</v>
      </c>
      <c r="S28" s="401">
        <v>64</v>
      </c>
      <c r="T28" s="401">
        <v>4</v>
      </c>
      <c r="U28" s="401">
        <v>40</v>
      </c>
      <c r="V28" s="401">
        <v>41</v>
      </c>
      <c r="W28" s="401">
        <v>81</v>
      </c>
      <c r="X28" s="401">
        <v>5</v>
      </c>
      <c r="Y28" s="401">
        <v>69</v>
      </c>
      <c r="Z28" s="401">
        <v>60</v>
      </c>
      <c r="AA28" s="401">
        <v>129</v>
      </c>
      <c r="AB28" s="400"/>
      <c r="AC28" s="400"/>
      <c r="AD28" s="400"/>
      <c r="AE28" s="400">
        <v>61</v>
      </c>
      <c r="AF28" s="400">
        <v>41</v>
      </c>
      <c r="AG28" s="400">
        <v>102</v>
      </c>
      <c r="AH28" s="400">
        <v>1</v>
      </c>
      <c r="AI28" s="400"/>
      <c r="AJ28" s="400"/>
      <c r="AK28" s="400">
        <v>20</v>
      </c>
      <c r="AL28" s="400">
        <v>21</v>
      </c>
      <c r="AM28" s="422">
        <v>3</v>
      </c>
    </row>
    <row r="29" spans="1:39" ht="24.75" customHeight="1">
      <c r="A29" s="421" t="s">
        <v>140</v>
      </c>
      <c r="B29" s="398">
        <v>703499</v>
      </c>
      <c r="C29" s="399" t="s">
        <v>274</v>
      </c>
      <c r="D29" s="400">
        <v>1</v>
      </c>
      <c r="E29" s="400" t="s">
        <v>485</v>
      </c>
      <c r="F29" s="400"/>
      <c r="G29" s="400">
        <v>29</v>
      </c>
      <c r="H29" s="400">
        <v>26</v>
      </c>
      <c r="I29" s="400">
        <v>670</v>
      </c>
      <c r="J29" s="400">
        <v>348</v>
      </c>
      <c r="K29" s="400">
        <v>322</v>
      </c>
      <c r="L29" s="400">
        <v>7</v>
      </c>
      <c r="M29" s="401">
        <v>88</v>
      </c>
      <c r="N29" s="401">
        <v>85</v>
      </c>
      <c r="O29" s="401">
        <v>173</v>
      </c>
      <c r="P29" s="401">
        <v>6</v>
      </c>
      <c r="Q29" s="401">
        <v>79</v>
      </c>
      <c r="R29" s="401">
        <v>79</v>
      </c>
      <c r="S29" s="401">
        <v>158</v>
      </c>
      <c r="T29" s="401">
        <v>6</v>
      </c>
      <c r="U29" s="401">
        <v>77</v>
      </c>
      <c r="V29" s="401">
        <v>79</v>
      </c>
      <c r="W29" s="401">
        <v>156</v>
      </c>
      <c r="X29" s="401">
        <v>7</v>
      </c>
      <c r="Y29" s="401">
        <v>104</v>
      </c>
      <c r="Z29" s="401">
        <v>79</v>
      </c>
      <c r="AA29" s="401">
        <v>183</v>
      </c>
      <c r="AB29" s="400"/>
      <c r="AC29" s="400"/>
      <c r="AD29" s="400"/>
      <c r="AE29" s="400">
        <v>84</v>
      </c>
      <c r="AF29" s="400">
        <v>76</v>
      </c>
      <c r="AG29" s="400">
        <v>160</v>
      </c>
      <c r="AH29" s="400">
        <v>1</v>
      </c>
      <c r="AI29" s="400"/>
      <c r="AJ29" s="400">
        <v>2</v>
      </c>
      <c r="AK29" s="400">
        <v>32</v>
      </c>
      <c r="AL29" s="400">
        <v>35</v>
      </c>
      <c r="AM29" s="422">
        <v>3</v>
      </c>
    </row>
    <row r="30" spans="1:39" ht="24.75" customHeight="1">
      <c r="A30" s="421" t="s">
        <v>140</v>
      </c>
      <c r="B30" s="398">
        <v>707405</v>
      </c>
      <c r="C30" s="399" t="s">
        <v>275</v>
      </c>
      <c r="D30" s="400">
        <v>1</v>
      </c>
      <c r="E30" s="400" t="s">
        <v>485</v>
      </c>
      <c r="F30" s="400"/>
      <c r="G30" s="400">
        <v>32</v>
      </c>
      <c r="H30" s="400">
        <v>9</v>
      </c>
      <c r="I30" s="400">
        <v>171</v>
      </c>
      <c r="J30" s="400">
        <v>91</v>
      </c>
      <c r="K30" s="400">
        <v>80</v>
      </c>
      <c r="L30" s="400">
        <v>2</v>
      </c>
      <c r="M30" s="401">
        <v>24</v>
      </c>
      <c r="N30" s="401">
        <v>15</v>
      </c>
      <c r="O30" s="401">
        <v>39</v>
      </c>
      <c r="P30" s="401">
        <v>2</v>
      </c>
      <c r="Q30" s="401">
        <v>21</v>
      </c>
      <c r="R30" s="401">
        <v>17</v>
      </c>
      <c r="S30" s="401">
        <v>38</v>
      </c>
      <c r="T30" s="401">
        <v>2</v>
      </c>
      <c r="U30" s="401">
        <v>11</v>
      </c>
      <c r="V30" s="401">
        <v>16</v>
      </c>
      <c r="W30" s="401">
        <v>27</v>
      </c>
      <c r="X30" s="401">
        <v>3</v>
      </c>
      <c r="Y30" s="401">
        <v>35</v>
      </c>
      <c r="Z30" s="401">
        <v>32</v>
      </c>
      <c r="AA30" s="401">
        <v>67</v>
      </c>
      <c r="AB30" s="400"/>
      <c r="AC30" s="400"/>
      <c r="AD30" s="400"/>
      <c r="AE30" s="400">
        <v>23</v>
      </c>
      <c r="AF30" s="400">
        <v>10</v>
      </c>
      <c r="AG30" s="400">
        <v>33</v>
      </c>
      <c r="AH30" s="400">
        <v>1</v>
      </c>
      <c r="AI30" s="400"/>
      <c r="AJ30" s="400">
        <v>1</v>
      </c>
      <c r="AK30" s="400">
        <v>14</v>
      </c>
      <c r="AL30" s="400">
        <v>16</v>
      </c>
      <c r="AM30" s="422">
        <v>1</v>
      </c>
    </row>
    <row r="31" spans="1:39" ht="24.75" customHeight="1">
      <c r="A31" s="421" t="s">
        <v>140</v>
      </c>
      <c r="B31" s="398">
        <v>703471</v>
      </c>
      <c r="C31" s="399" t="s">
        <v>277</v>
      </c>
      <c r="D31" s="400">
        <v>1</v>
      </c>
      <c r="E31" s="400" t="s">
        <v>485</v>
      </c>
      <c r="F31" s="400"/>
      <c r="G31" s="400">
        <v>15</v>
      </c>
      <c r="H31" s="400">
        <v>9</v>
      </c>
      <c r="I31" s="400">
        <v>186</v>
      </c>
      <c r="J31" s="400">
        <v>97</v>
      </c>
      <c r="K31" s="400">
        <v>89</v>
      </c>
      <c r="L31" s="400">
        <v>2</v>
      </c>
      <c r="M31" s="401">
        <v>18</v>
      </c>
      <c r="N31" s="401">
        <v>25</v>
      </c>
      <c r="O31" s="401">
        <v>43</v>
      </c>
      <c r="P31" s="401">
        <v>2</v>
      </c>
      <c r="Q31" s="401">
        <v>20</v>
      </c>
      <c r="R31" s="401">
        <v>17</v>
      </c>
      <c r="S31" s="401">
        <v>37</v>
      </c>
      <c r="T31" s="401">
        <v>2</v>
      </c>
      <c r="U31" s="401">
        <v>27</v>
      </c>
      <c r="V31" s="401">
        <v>12</v>
      </c>
      <c r="W31" s="401">
        <v>39</v>
      </c>
      <c r="X31" s="401">
        <v>3</v>
      </c>
      <c r="Y31" s="401">
        <v>32</v>
      </c>
      <c r="Z31" s="401">
        <v>35</v>
      </c>
      <c r="AA31" s="401">
        <v>67</v>
      </c>
      <c r="AB31" s="400">
        <v>14</v>
      </c>
      <c r="AC31" s="400">
        <v>30</v>
      </c>
      <c r="AD31" s="400">
        <v>44</v>
      </c>
      <c r="AE31" s="400">
        <v>22</v>
      </c>
      <c r="AF31" s="400">
        <v>27</v>
      </c>
      <c r="AG31" s="400">
        <v>49</v>
      </c>
      <c r="AH31" s="400">
        <v>1</v>
      </c>
      <c r="AI31" s="400"/>
      <c r="AJ31" s="400">
        <v>1</v>
      </c>
      <c r="AK31" s="400">
        <v>15</v>
      </c>
      <c r="AL31" s="400">
        <v>17</v>
      </c>
      <c r="AM31" s="422">
        <v>2</v>
      </c>
    </row>
    <row r="32" spans="1:39" ht="23.25" customHeight="1">
      <c r="A32" s="421" t="s">
        <v>140</v>
      </c>
      <c r="B32" s="398">
        <v>757728</v>
      </c>
      <c r="C32" s="399" t="s">
        <v>649</v>
      </c>
      <c r="D32" s="400">
        <v>1</v>
      </c>
      <c r="E32" s="400" t="s">
        <v>485</v>
      </c>
      <c r="F32" s="400"/>
      <c r="G32" s="400">
        <v>21</v>
      </c>
      <c r="H32" s="400">
        <v>17</v>
      </c>
      <c r="I32" s="400">
        <v>503</v>
      </c>
      <c r="J32" s="400">
        <v>276</v>
      </c>
      <c r="K32" s="400">
        <v>227</v>
      </c>
      <c r="L32" s="400">
        <v>5</v>
      </c>
      <c r="M32" s="401">
        <v>105</v>
      </c>
      <c r="N32" s="401">
        <v>62</v>
      </c>
      <c r="O32" s="401">
        <v>167</v>
      </c>
      <c r="P32" s="401">
        <v>5</v>
      </c>
      <c r="Q32" s="401">
        <v>72</v>
      </c>
      <c r="R32" s="401">
        <v>87</v>
      </c>
      <c r="S32" s="401">
        <v>159</v>
      </c>
      <c r="T32" s="401">
        <v>3</v>
      </c>
      <c r="U32" s="401">
        <v>45</v>
      </c>
      <c r="V32" s="401">
        <v>35</v>
      </c>
      <c r="W32" s="401">
        <v>80</v>
      </c>
      <c r="X32" s="401">
        <v>4</v>
      </c>
      <c r="Y32" s="401">
        <v>54</v>
      </c>
      <c r="Z32" s="401">
        <v>43</v>
      </c>
      <c r="AA32" s="401">
        <v>97</v>
      </c>
      <c r="AB32" s="400"/>
      <c r="AC32" s="400"/>
      <c r="AD32" s="400"/>
      <c r="AE32" s="400">
        <v>110</v>
      </c>
      <c r="AF32" s="400">
        <v>68</v>
      </c>
      <c r="AG32" s="400">
        <v>178</v>
      </c>
      <c r="AH32" s="400">
        <v>1</v>
      </c>
      <c r="AI32" s="400"/>
      <c r="AJ32" s="400">
        <v>1</v>
      </c>
      <c r="AK32" s="400">
        <v>18</v>
      </c>
      <c r="AL32" s="400">
        <v>20</v>
      </c>
      <c r="AM32" s="422">
        <v>2</v>
      </c>
    </row>
    <row r="33" spans="1:40" ht="23.25" customHeight="1">
      <c r="A33" s="421" t="s">
        <v>140</v>
      </c>
      <c r="B33" s="398">
        <v>706110</v>
      </c>
      <c r="C33" s="399" t="s">
        <v>280</v>
      </c>
      <c r="D33" s="400">
        <v>1</v>
      </c>
      <c r="E33" s="400" t="s">
        <v>485</v>
      </c>
      <c r="F33" s="400"/>
      <c r="G33" s="400">
        <v>14</v>
      </c>
      <c r="H33" s="400">
        <v>13</v>
      </c>
      <c r="I33" s="400">
        <v>359</v>
      </c>
      <c r="J33" s="400">
        <v>198</v>
      </c>
      <c r="K33" s="400">
        <v>161</v>
      </c>
      <c r="L33" s="400">
        <v>3</v>
      </c>
      <c r="M33" s="401">
        <v>50</v>
      </c>
      <c r="N33" s="401">
        <v>35</v>
      </c>
      <c r="O33" s="401">
        <v>85</v>
      </c>
      <c r="P33" s="401">
        <v>3</v>
      </c>
      <c r="Q33" s="401">
        <v>40</v>
      </c>
      <c r="R33" s="401">
        <v>34</v>
      </c>
      <c r="S33" s="401">
        <v>74</v>
      </c>
      <c r="T33" s="401">
        <v>3</v>
      </c>
      <c r="U33" s="401">
        <v>39</v>
      </c>
      <c r="V33" s="401">
        <v>48</v>
      </c>
      <c r="W33" s="401">
        <v>87</v>
      </c>
      <c r="X33" s="401">
        <v>4</v>
      </c>
      <c r="Y33" s="401">
        <v>69</v>
      </c>
      <c r="Z33" s="401">
        <v>44</v>
      </c>
      <c r="AA33" s="401">
        <v>113</v>
      </c>
      <c r="AB33" s="400"/>
      <c r="AC33" s="400"/>
      <c r="AD33" s="400"/>
      <c r="AE33" s="400">
        <v>48</v>
      </c>
      <c r="AF33" s="400">
        <v>33</v>
      </c>
      <c r="AG33" s="400">
        <v>81</v>
      </c>
      <c r="AH33" s="400">
        <v>1</v>
      </c>
      <c r="AI33" s="400"/>
      <c r="AJ33" s="400"/>
      <c r="AK33" s="400">
        <v>16</v>
      </c>
      <c r="AL33" s="400">
        <v>17</v>
      </c>
      <c r="AM33" s="422">
        <v>4</v>
      </c>
    </row>
    <row r="34" spans="1:40" ht="23.25" customHeight="1">
      <c r="A34" s="421" t="s">
        <v>140</v>
      </c>
      <c r="B34" s="398">
        <v>707527</v>
      </c>
      <c r="C34" s="399" t="s">
        <v>281</v>
      </c>
      <c r="D34" s="400">
        <v>1</v>
      </c>
      <c r="E34" s="400" t="s">
        <v>485</v>
      </c>
      <c r="F34" s="400"/>
      <c r="G34" s="400">
        <v>26</v>
      </c>
      <c r="H34" s="400">
        <v>13</v>
      </c>
      <c r="I34" s="400">
        <v>359</v>
      </c>
      <c r="J34" s="400">
        <v>199</v>
      </c>
      <c r="K34" s="400">
        <v>160</v>
      </c>
      <c r="L34" s="400">
        <v>3</v>
      </c>
      <c r="M34" s="401">
        <v>50</v>
      </c>
      <c r="N34" s="401">
        <v>34</v>
      </c>
      <c r="O34" s="401">
        <v>84</v>
      </c>
      <c r="P34" s="401">
        <v>3</v>
      </c>
      <c r="Q34" s="401">
        <v>37</v>
      </c>
      <c r="R34" s="401">
        <v>36</v>
      </c>
      <c r="S34" s="401">
        <v>73</v>
      </c>
      <c r="T34" s="401">
        <v>3</v>
      </c>
      <c r="U34" s="401">
        <v>46</v>
      </c>
      <c r="V34" s="401">
        <v>38</v>
      </c>
      <c r="W34" s="401">
        <v>84</v>
      </c>
      <c r="X34" s="401">
        <v>4</v>
      </c>
      <c r="Y34" s="401">
        <v>66</v>
      </c>
      <c r="Z34" s="401">
        <v>52</v>
      </c>
      <c r="AA34" s="401">
        <v>118</v>
      </c>
      <c r="AB34" s="400"/>
      <c r="AC34" s="400"/>
      <c r="AD34" s="400"/>
      <c r="AE34" s="400">
        <v>44</v>
      </c>
      <c r="AF34" s="400">
        <v>32</v>
      </c>
      <c r="AG34" s="400">
        <v>76</v>
      </c>
      <c r="AH34" s="400">
        <v>1</v>
      </c>
      <c r="AI34" s="400"/>
      <c r="AJ34" s="400">
        <v>1</v>
      </c>
      <c r="AK34" s="400">
        <v>16</v>
      </c>
      <c r="AL34" s="400">
        <v>18</v>
      </c>
      <c r="AM34" s="422">
        <v>2</v>
      </c>
    </row>
    <row r="35" spans="1:40" ht="23.25" customHeight="1">
      <c r="A35" s="421" t="s">
        <v>140</v>
      </c>
      <c r="B35" s="398">
        <v>703271</v>
      </c>
      <c r="C35" s="399" t="s">
        <v>283</v>
      </c>
      <c r="D35" s="400">
        <v>1</v>
      </c>
      <c r="E35" s="400" t="s">
        <v>485</v>
      </c>
      <c r="F35" s="400"/>
      <c r="G35" s="400">
        <v>28</v>
      </c>
      <c r="H35" s="400">
        <v>26</v>
      </c>
      <c r="I35" s="400">
        <v>690</v>
      </c>
      <c r="J35" s="400">
        <v>355</v>
      </c>
      <c r="K35" s="400">
        <v>335</v>
      </c>
      <c r="L35" s="400">
        <v>5</v>
      </c>
      <c r="M35" s="401">
        <v>76</v>
      </c>
      <c r="N35" s="401">
        <v>66</v>
      </c>
      <c r="O35" s="401">
        <v>142</v>
      </c>
      <c r="P35" s="401">
        <v>5</v>
      </c>
      <c r="Q35" s="401">
        <v>73</v>
      </c>
      <c r="R35" s="401">
        <v>71</v>
      </c>
      <c r="S35" s="401">
        <v>144</v>
      </c>
      <c r="T35" s="401">
        <v>7</v>
      </c>
      <c r="U35" s="401">
        <v>85</v>
      </c>
      <c r="V35" s="401">
        <v>90</v>
      </c>
      <c r="W35" s="401">
        <v>175</v>
      </c>
      <c r="X35" s="401">
        <v>9</v>
      </c>
      <c r="Y35" s="401">
        <v>121</v>
      </c>
      <c r="Z35" s="401">
        <v>108</v>
      </c>
      <c r="AA35" s="401">
        <v>229</v>
      </c>
      <c r="AB35" s="400"/>
      <c r="AC35" s="400"/>
      <c r="AD35" s="400"/>
      <c r="AE35" s="400">
        <v>63</v>
      </c>
      <c r="AF35" s="400">
        <v>61</v>
      </c>
      <c r="AG35" s="400">
        <v>124</v>
      </c>
      <c r="AH35" s="400">
        <v>1</v>
      </c>
      <c r="AI35" s="400"/>
      <c r="AJ35" s="400">
        <v>2</v>
      </c>
      <c r="AK35" s="400">
        <v>35</v>
      </c>
      <c r="AL35" s="400">
        <v>38</v>
      </c>
      <c r="AM35" s="422">
        <v>4</v>
      </c>
    </row>
    <row r="36" spans="1:40" ht="23.25" customHeight="1">
      <c r="A36" s="421" t="s">
        <v>140</v>
      </c>
      <c r="B36" s="398">
        <v>705469</v>
      </c>
      <c r="C36" s="376" t="s">
        <v>742</v>
      </c>
      <c r="D36" s="400">
        <v>1</v>
      </c>
      <c r="E36" s="400" t="s">
        <v>486</v>
      </c>
      <c r="F36" s="400"/>
      <c r="G36" s="400">
        <v>12</v>
      </c>
      <c r="H36" s="400">
        <v>18</v>
      </c>
      <c r="I36" s="400">
        <v>471</v>
      </c>
      <c r="J36" s="400">
        <v>232</v>
      </c>
      <c r="K36" s="400">
        <v>239</v>
      </c>
      <c r="L36" s="400">
        <v>4</v>
      </c>
      <c r="M36" s="401">
        <v>57</v>
      </c>
      <c r="N36" s="401">
        <v>56</v>
      </c>
      <c r="O36" s="401">
        <v>113</v>
      </c>
      <c r="P36" s="401">
        <v>4</v>
      </c>
      <c r="Q36" s="401">
        <v>42</v>
      </c>
      <c r="R36" s="401">
        <v>49</v>
      </c>
      <c r="S36" s="401">
        <v>91</v>
      </c>
      <c r="T36" s="401">
        <v>5</v>
      </c>
      <c r="U36" s="401">
        <v>62</v>
      </c>
      <c r="V36" s="401">
        <v>64</v>
      </c>
      <c r="W36" s="401">
        <v>126</v>
      </c>
      <c r="X36" s="401">
        <v>5</v>
      </c>
      <c r="Y36" s="401">
        <v>71</v>
      </c>
      <c r="Z36" s="401">
        <v>70</v>
      </c>
      <c r="AA36" s="401">
        <v>141</v>
      </c>
      <c r="AB36" s="400"/>
      <c r="AC36" s="400"/>
      <c r="AD36" s="400"/>
      <c r="AE36" s="400">
        <v>56</v>
      </c>
      <c r="AF36" s="400">
        <v>53</v>
      </c>
      <c r="AG36" s="400">
        <v>109</v>
      </c>
      <c r="AH36" s="400">
        <v>1</v>
      </c>
      <c r="AI36" s="400"/>
      <c r="AJ36" s="400">
        <v>1</v>
      </c>
      <c r="AK36" s="400">
        <v>26</v>
      </c>
      <c r="AL36" s="400">
        <v>28</v>
      </c>
      <c r="AM36" s="422">
        <v>2</v>
      </c>
    </row>
    <row r="37" spans="1:40" ht="23.25" customHeight="1">
      <c r="A37" s="421" t="s">
        <v>140</v>
      </c>
      <c r="B37" s="398">
        <v>707851</v>
      </c>
      <c r="C37" s="399" t="s">
        <v>306</v>
      </c>
      <c r="D37" s="400">
        <v>1</v>
      </c>
      <c r="E37" s="400" t="s">
        <v>485</v>
      </c>
      <c r="F37" s="400"/>
      <c r="G37" s="400"/>
      <c r="H37" s="400">
        <v>4</v>
      </c>
      <c r="I37" s="400">
        <v>59</v>
      </c>
      <c r="J37" s="400">
        <v>33</v>
      </c>
      <c r="K37" s="400">
        <v>26</v>
      </c>
      <c r="L37" s="400">
        <v>1</v>
      </c>
      <c r="M37" s="401">
        <v>7</v>
      </c>
      <c r="N37" s="401">
        <v>8</v>
      </c>
      <c r="O37" s="401">
        <v>15</v>
      </c>
      <c r="P37" s="401">
        <v>1</v>
      </c>
      <c r="Q37" s="401">
        <v>7</v>
      </c>
      <c r="R37" s="401">
        <v>6</v>
      </c>
      <c r="S37" s="401">
        <v>13</v>
      </c>
      <c r="T37" s="401">
        <v>1</v>
      </c>
      <c r="U37" s="401">
        <v>8</v>
      </c>
      <c r="V37" s="401">
        <v>4</v>
      </c>
      <c r="W37" s="401">
        <v>12</v>
      </c>
      <c r="X37" s="401">
        <v>1</v>
      </c>
      <c r="Y37" s="401">
        <v>11</v>
      </c>
      <c r="Z37" s="401">
        <v>8</v>
      </c>
      <c r="AA37" s="401">
        <v>19</v>
      </c>
      <c r="AB37" s="400"/>
      <c r="AC37" s="400"/>
      <c r="AD37" s="400"/>
      <c r="AE37" s="400">
        <v>7</v>
      </c>
      <c r="AF37" s="400">
        <v>7</v>
      </c>
      <c r="AG37" s="400">
        <v>14</v>
      </c>
      <c r="AH37" s="400"/>
      <c r="AI37" s="400"/>
      <c r="AJ37" s="400"/>
      <c r="AK37" s="400">
        <v>5</v>
      </c>
      <c r="AL37" s="400">
        <v>5</v>
      </c>
      <c r="AM37" s="422"/>
    </row>
    <row r="38" spans="1:40" ht="23.25" customHeight="1">
      <c r="A38" s="421" t="s">
        <v>140</v>
      </c>
      <c r="B38" s="398">
        <v>703519</v>
      </c>
      <c r="C38" s="399" t="s">
        <v>324</v>
      </c>
      <c r="D38" s="400">
        <v>1</v>
      </c>
      <c r="E38" s="400" t="s">
        <v>486</v>
      </c>
      <c r="F38" s="400"/>
      <c r="G38" s="400">
        <v>11</v>
      </c>
      <c r="H38" s="400">
        <v>18</v>
      </c>
      <c r="I38" s="400">
        <v>557</v>
      </c>
      <c r="J38" s="400">
        <v>284</v>
      </c>
      <c r="K38" s="400">
        <v>273</v>
      </c>
      <c r="L38" s="400">
        <v>4</v>
      </c>
      <c r="M38" s="401">
        <v>58</v>
      </c>
      <c r="N38" s="401">
        <v>63</v>
      </c>
      <c r="O38" s="401">
        <v>121</v>
      </c>
      <c r="P38" s="401">
        <v>4</v>
      </c>
      <c r="Q38" s="401">
        <v>68</v>
      </c>
      <c r="R38" s="401">
        <v>57</v>
      </c>
      <c r="S38" s="401">
        <v>125</v>
      </c>
      <c r="T38" s="401">
        <v>5</v>
      </c>
      <c r="U38" s="401">
        <v>73</v>
      </c>
      <c r="V38" s="401">
        <v>66</v>
      </c>
      <c r="W38" s="401">
        <v>139</v>
      </c>
      <c r="X38" s="401">
        <v>5</v>
      </c>
      <c r="Y38" s="401">
        <v>85</v>
      </c>
      <c r="Z38" s="401">
        <v>87</v>
      </c>
      <c r="AA38" s="401">
        <v>172</v>
      </c>
      <c r="AB38" s="400">
        <v>11</v>
      </c>
      <c r="AC38" s="400">
        <v>18</v>
      </c>
      <c r="AD38" s="400">
        <v>29</v>
      </c>
      <c r="AE38" s="400">
        <v>50</v>
      </c>
      <c r="AF38" s="400">
        <v>66</v>
      </c>
      <c r="AG38" s="400">
        <v>116</v>
      </c>
      <c r="AH38" s="400">
        <v>1</v>
      </c>
      <c r="AI38" s="400"/>
      <c r="AJ38" s="400"/>
      <c r="AK38" s="400">
        <v>28</v>
      </c>
      <c r="AL38" s="400">
        <v>29</v>
      </c>
      <c r="AM38" s="422">
        <v>3</v>
      </c>
    </row>
    <row r="39" spans="1:40" ht="24.75" customHeight="1">
      <c r="A39" s="421" t="s">
        <v>140</v>
      </c>
      <c r="B39" s="398">
        <v>707479</v>
      </c>
      <c r="C39" s="399" t="s">
        <v>356</v>
      </c>
      <c r="D39" s="400">
        <v>1</v>
      </c>
      <c r="E39" s="400" t="s">
        <v>485</v>
      </c>
      <c r="F39" s="400"/>
      <c r="G39" s="400">
        <v>24</v>
      </c>
      <c r="H39" s="400">
        <v>9</v>
      </c>
      <c r="I39" s="400">
        <v>231</v>
      </c>
      <c r="J39" s="400">
        <v>108</v>
      </c>
      <c r="K39" s="400">
        <v>123</v>
      </c>
      <c r="L39" s="400">
        <v>2</v>
      </c>
      <c r="M39" s="401">
        <v>30</v>
      </c>
      <c r="N39" s="401">
        <v>46</v>
      </c>
      <c r="O39" s="401">
        <v>76</v>
      </c>
      <c r="P39" s="401">
        <v>2</v>
      </c>
      <c r="Q39" s="401">
        <v>24</v>
      </c>
      <c r="R39" s="401">
        <v>21</v>
      </c>
      <c r="S39" s="401">
        <v>45</v>
      </c>
      <c r="T39" s="401">
        <v>2</v>
      </c>
      <c r="U39" s="401">
        <v>24</v>
      </c>
      <c r="V39" s="401">
        <v>26</v>
      </c>
      <c r="W39" s="401">
        <v>50</v>
      </c>
      <c r="X39" s="401">
        <v>3</v>
      </c>
      <c r="Y39" s="401">
        <v>30</v>
      </c>
      <c r="Z39" s="401">
        <v>30</v>
      </c>
      <c r="AA39" s="401">
        <v>60</v>
      </c>
      <c r="AB39" s="400"/>
      <c r="AC39" s="400"/>
      <c r="AD39" s="400"/>
      <c r="AE39" s="400">
        <v>18</v>
      </c>
      <c r="AF39" s="400">
        <v>33</v>
      </c>
      <c r="AG39" s="400">
        <v>51</v>
      </c>
      <c r="AH39" s="400">
        <v>1</v>
      </c>
      <c r="AI39" s="400"/>
      <c r="AJ39" s="400"/>
      <c r="AK39" s="400">
        <v>12</v>
      </c>
      <c r="AL39" s="400">
        <v>13</v>
      </c>
      <c r="AM39" s="422"/>
    </row>
    <row r="40" spans="1:40" ht="24.75" customHeight="1">
      <c r="A40" s="421" t="s">
        <v>140</v>
      </c>
      <c r="B40" s="398">
        <v>748425</v>
      </c>
      <c r="C40" s="399" t="s">
        <v>366</v>
      </c>
      <c r="D40" s="400">
        <v>1</v>
      </c>
      <c r="E40" s="400" t="s">
        <v>485</v>
      </c>
      <c r="F40" s="400"/>
      <c r="G40" s="400">
        <v>17</v>
      </c>
      <c r="H40" s="400">
        <v>13</v>
      </c>
      <c r="I40" s="400">
        <v>270</v>
      </c>
      <c r="J40" s="400">
        <v>141</v>
      </c>
      <c r="K40" s="400">
        <v>129</v>
      </c>
      <c r="L40" s="400">
        <v>3</v>
      </c>
      <c r="M40" s="401">
        <v>37</v>
      </c>
      <c r="N40" s="401">
        <v>34</v>
      </c>
      <c r="O40" s="401">
        <v>71</v>
      </c>
      <c r="P40" s="401">
        <v>3</v>
      </c>
      <c r="Q40" s="401">
        <v>23</v>
      </c>
      <c r="R40" s="401">
        <v>31</v>
      </c>
      <c r="S40" s="401">
        <v>54</v>
      </c>
      <c r="T40" s="401">
        <v>3</v>
      </c>
      <c r="U40" s="401">
        <v>37</v>
      </c>
      <c r="V40" s="401">
        <v>25</v>
      </c>
      <c r="W40" s="401">
        <v>62</v>
      </c>
      <c r="X40" s="401">
        <v>4</v>
      </c>
      <c r="Y40" s="401">
        <v>44</v>
      </c>
      <c r="Z40" s="401">
        <v>39</v>
      </c>
      <c r="AA40" s="401">
        <v>83</v>
      </c>
      <c r="AB40" s="400"/>
      <c r="AC40" s="400"/>
      <c r="AD40" s="400"/>
      <c r="AE40" s="400">
        <v>33</v>
      </c>
      <c r="AF40" s="400">
        <v>32</v>
      </c>
      <c r="AG40" s="400">
        <v>65</v>
      </c>
      <c r="AH40" s="400">
        <v>1</v>
      </c>
      <c r="AI40" s="400"/>
      <c r="AJ40" s="400">
        <v>1</v>
      </c>
      <c r="AK40" s="400">
        <v>14</v>
      </c>
      <c r="AL40" s="400">
        <v>16</v>
      </c>
      <c r="AM40" s="422">
        <v>1</v>
      </c>
    </row>
    <row r="41" spans="1:40" ht="24.75" customHeight="1">
      <c r="A41" s="421" t="s">
        <v>140</v>
      </c>
      <c r="B41" s="398">
        <v>703454</v>
      </c>
      <c r="C41" s="399" t="s">
        <v>373</v>
      </c>
      <c r="D41" s="400">
        <v>1</v>
      </c>
      <c r="E41" s="400" t="s">
        <v>485</v>
      </c>
      <c r="F41" s="400"/>
      <c r="G41" s="400">
        <v>9</v>
      </c>
      <c r="H41" s="400">
        <v>4</v>
      </c>
      <c r="I41" s="400">
        <v>100</v>
      </c>
      <c r="J41" s="400">
        <v>45</v>
      </c>
      <c r="K41" s="400">
        <v>55</v>
      </c>
      <c r="L41" s="400">
        <v>1</v>
      </c>
      <c r="M41" s="401">
        <v>15</v>
      </c>
      <c r="N41" s="401">
        <v>16</v>
      </c>
      <c r="O41" s="401">
        <v>31</v>
      </c>
      <c r="P41" s="401">
        <v>1</v>
      </c>
      <c r="Q41" s="401">
        <v>5</v>
      </c>
      <c r="R41" s="401">
        <v>17</v>
      </c>
      <c r="S41" s="401">
        <v>22</v>
      </c>
      <c r="T41" s="401">
        <v>1</v>
      </c>
      <c r="U41" s="401">
        <v>10</v>
      </c>
      <c r="V41" s="401">
        <v>10</v>
      </c>
      <c r="W41" s="401">
        <v>20</v>
      </c>
      <c r="X41" s="401">
        <v>1</v>
      </c>
      <c r="Y41" s="401">
        <v>15</v>
      </c>
      <c r="Z41" s="401">
        <v>12</v>
      </c>
      <c r="AA41" s="401">
        <v>27</v>
      </c>
      <c r="AB41" s="400"/>
      <c r="AC41" s="400"/>
      <c r="AD41" s="400"/>
      <c r="AE41" s="400">
        <v>19</v>
      </c>
      <c r="AF41" s="400">
        <v>17</v>
      </c>
      <c r="AG41" s="400">
        <v>36</v>
      </c>
      <c r="AH41" s="400">
        <v>1</v>
      </c>
      <c r="AI41" s="400"/>
      <c r="AJ41" s="400"/>
      <c r="AK41" s="400">
        <v>5</v>
      </c>
      <c r="AL41" s="400">
        <v>6</v>
      </c>
      <c r="AM41" s="422"/>
    </row>
    <row r="42" spans="1:40" ht="24.75" customHeight="1">
      <c r="A42" s="421" t="s">
        <v>140</v>
      </c>
      <c r="B42" s="398">
        <v>703490</v>
      </c>
      <c r="C42" s="399" t="s">
        <v>389</v>
      </c>
      <c r="D42" s="400">
        <v>1</v>
      </c>
      <c r="E42" s="400" t="s">
        <v>485</v>
      </c>
      <c r="F42" s="400"/>
      <c r="G42" s="400">
        <v>13</v>
      </c>
      <c r="H42" s="400">
        <v>13</v>
      </c>
      <c r="I42" s="400">
        <v>434</v>
      </c>
      <c r="J42" s="400">
        <v>236</v>
      </c>
      <c r="K42" s="400">
        <v>198</v>
      </c>
      <c r="L42" s="400">
        <v>3</v>
      </c>
      <c r="M42" s="401">
        <v>66</v>
      </c>
      <c r="N42" s="401">
        <v>47</v>
      </c>
      <c r="O42" s="401">
        <v>113</v>
      </c>
      <c r="P42" s="401">
        <v>3</v>
      </c>
      <c r="Q42" s="401">
        <v>34</v>
      </c>
      <c r="R42" s="401">
        <v>44</v>
      </c>
      <c r="S42" s="401">
        <v>78</v>
      </c>
      <c r="T42" s="401">
        <v>3</v>
      </c>
      <c r="U42" s="401">
        <v>63</v>
      </c>
      <c r="V42" s="401">
        <v>40</v>
      </c>
      <c r="W42" s="401">
        <v>103</v>
      </c>
      <c r="X42" s="401">
        <v>4</v>
      </c>
      <c r="Y42" s="401">
        <v>73</v>
      </c>
      <c r="Z42" s="401">
        <v>67</v>
      </c>
      <c r="AA42" s="401">
        <v>140</v>
      </c>
      <c r="AB42" s="400">
        <v>21</v>
      </c>
      <c r="AC42" s="400">
        <v>19</v>
      </c>
      <c r="AD42" s="400">
        <v>40</v>
      </c>
      <c r="AE42" s="400">
        <v>51</v>
      </c>
      <c r="AF42" s="400">
        <v>44</v>
      </c>
      <c r="AG42" s="400">
        <v>95</v>
      </c>
      <c r="AH42" s="400">
        <v>1</v>
      </c>
      <c r="AI42" s="400"/>
      <c r="AJ42" s="400">
        <v>1</v>
      </c>
      <c r="AK42" s="400">
        <v>21</v>
      </c>
      <c r="AL42" s="400">
        <v>23</v>
      </c>
      <c r="AM42" s="422">
        <v>2</v>
      </c>
    </row>
    <row r="43" spans="1:40" s="48" customFormat="1" ht="24.75" customHeight="1">
      <c r="A43" s="424" t="s">
        <v>140</v>
      </c>
      <c r="B43" s="41">
        <v>99913109</v>
      </c>
      <c r="C43" s="42" t="s">
        <v>294</v>
      </c>
      <c r="D43" s="43">
        <v>1</v>
      </c>
      <c r="E43" s="43" t="s">
        <v>485</v>
      </c>
      <c r="F43" s="43"/>
      <c r="G43" s="43"/>
      <c r="H43" s="43">
        <v>6</v>
      </c>
      <c r="I43" s="43">
        <v>118</v>
      </c>
      <c r="J43" s="43">
        <v>61</v>
      </c>
      <c r="K43" s="43">
        <v>57</v>
      </c>
      <c r="L43" s="43">
        <v>2</v>
      </c>
      <c r="M43" s="44">
        <v>24</v>
      </c>
      <c r="N43" s="44">
        <v>13</v>
      </c>
      <c r="O43" s="44">
        <v>37</v>
      </c>
      <c r="P43" s="44">
        <v>1</v>
      </c>
      <c r="Q43" s="44">
        <v>9</v>
      </c>
      <c r="R43" s="44">
        <v>14</v>
      </c>
      <c r="S43" s="44">
        <v>23</v>
      </c>
      <c r="T43" s="44">
        <v>1</v>
      </c>
      <c r="U43" s="44">
        <v>12</v>
      </c>
      <c r="V43" s="44">
        <v>12</v>
      </c>
      <c r="W43" s="44">
        <v>24</v>
      </c>
      <c r="X43" s="44">
        <v>2</v>
      </c>
      <c r="Y43" s="44">
        <v>16</v>
      </c>
      <c r="Z43" s="44">
        <v>18</v>
      </c>
      <c r="AA43" s="44">
        <v>34</v>
      </c>
      <c r="AB43" s="43"/>
      <c r="AC43" s="43"/>
      <c r="AD43" s="43"/>
      <c r="AE43" s="43">
        <v>13</v>
      </c>
      <c r="AF43" s="43">
        <v>10</v>
      </c>
      <c r="AG43" s="43">
        <v>23</v>
      </c>
      <c r="AH43" s="43">
        <v>1</v>
      </c>
      <c r="AI43" s="43"/>
      <c r="AJ43" s="43"/>
      <c r="AK43" s="43">
        <v>7</v>
      </c>
      <c r="AL43" s="43">
        <v>8</v>
      </c>
      <c r="AM43" s="425"/>
    </row>
    <row r="44" spans="1:40" s="48" customFormat="1" ht="24.75" customHeight="1">
      <c r="A44" s="424" t="s">
        <v>140</v>
      </c>
      <c r="B44" s="41">
        <v>99957156</v>
      </c>
      <c r="C44" s="42" t="s">
        <v>297</v>
      </c>
      <c r="D44" s="43">
        <v>1</v>
      </c>
      <c r="E44" s="43" t="s">
        <v>485</v>
      </c>
      <c r="F44" s="43"/>
      <c r="G44" s="43">
        <v>16</v>
      </c>
      <c r="H44" s="43">
        <v>14</v>
      </c>
      <c r="I44" s="43">
        <v>274</v>
      </c>
      <c r="J44" s="43">
        <v>150</v>
      </c>
      <c r="K44" s="43">
        <v>124</v>
      </c>
      <c r="L44" s="43">
        <v>5</v>
      </c>
      <c r="M44" s="44">
        <v>40</v>
      </c>
      <c r="N44" s="44">
        <v>43</v>
      </c>
      <c r="O44" s="44">
        <v>83</v>
      </c>
      <c r="P44" s="44">
        <v>4</v>
      </c>
      <c r="Q44" s="44">
        <v>54</v>
      </c>
      <c r="R44" s="44">
        <v>36</v>
      </c>
      <c r="S44" s="44">
        <v>90</v>
      </c>
      <c r="T44" s="44">
        <v>2</v>
      </c>
      <c r="U44" s="44">
        <v>25</v>
      </c>
      <c r="V44" s="44">
        <v>12</v>
      </c>
      <c r="W44" s="44">
        <v>37</v>
      </c>
      <c r="X44" s="44">
        <v>3</v>
      </c>
      <c r="Y44" s="44">
        <v>31</v>
      </c>
      <c r="Z44" s="44">
        <v>33</v>
      </c>
      <c r="AA44" s="44">
        <v>64</v>
      </c>
      <c r="AB44" s="43"/>
      <c r="AC44" s="43"/>
      <c r="AD44" s="43"/>
      <c r="AE44" s="43">
        <v>34</v>
      </c>
      <c r="AF44" s="43">
        <v>35</v>
      </c>
      <c r="AG44" s="43">
        <v>69</v>
      </c>
      <c r="AH44" s="43"/>
      <c r="AI44" s="43"/>
      <c r="AJ44" s="43"/>
      <c r="AK44" s="43">
        <v>20</v>
      </c>
      <c r="AL44" s="43">
        <v>20</v>
      </c>
      <c r="AM44" s="425"/>
    </row>
    <row r="45" spans="1:40" s="48" customFormat="1" ht="24.75" customHeight="1">
      <c r="A45" s="424" t="s">
        <v>140</v>
      </c>
      <c r="B45" s="41">
        <v>99912524</v>
      </c>
      <c r="C45" s="42" t="s">
        <v>302</v>
      </c>
      <c r="D45" s="43">
        <v>1</v>
      </c>
      <c r="E45" s="43" t="s">
        <v>485</v>
      </c>
      <c r="F45" s="43"/>
      <c r="G45" s="43">
        <v>55</v>
      </c>
      <c r="H45" s="43">
        <v>11</v>
      </c>
      <c r="I45" s="43">
        <v>241</v>
      </c>
      <c r="J45" s="43">
        <v>137</v>
      </c>
      <c r="K45" s="43">
        <v>104</v>
      </c>
      <c r="L45" s="43">
        <v>3</v>
      </c>
      <c r="M45" s="44">
        <v>43</v>
      </c>
      <c r="N45" s="44">
        <v>28</v>
      </c>
      <c r="O45" s="44">
        <v>71</v>
      </c>
      <c r="P45" s="44">
        <v>2</v>
      </c>
      <c r="Q45" s="44">
        <v>27</v>
      </c>
      <c r="R45" s="44">
        <v>20</v>
      </c>
      <c r="S45" s="44">
        <v>47</v>
      </c>
      <c r="T45" s="44">
        <v>2</v>
      </c>
      <c r="U45" s="44">
        <v>24</v>
      </c>
      <c r="V45" s="44">
        <v>17</v>
      </c>
      <c r="W45" s="44">
        <v>41</v>
      </c>
      <c r="X45" s="44">
        <v>4</v>
      </c>
      <c r="Y45" s="44">
        <v>43</v>
      </c>
      <c r="Z45" s="44">
        <v>39</v>
      </c>
      <c r="AA45" s="44">
        <v>82</v>
      </c>
      <c r="AB45" s="43"/>
      <c r="AC45" s="43"/>
      <c r="AD45" s="43"/>
      <c r="AE45" s="43">
        <v>37</v>
      </c>
      <c r="AF45" s="43">
        <v>22</v>
      </c>
      <c r="AG45" s="43">
        <v>59</v>
      </c>
      <c r="AH45" s="43">
        <v>1</v>
      </c>
      <c r="AI45" s="43"/>
      <c r="AJ45" s="43"/>
      <c r="AK45" s="43">
        <v>13</v>
      </c>
      <c r="AL45" s="43">
        <v>14</v>
      </c>
      <c r="AM45" s="425"/>
    </row>
    <row r="46" spans="1:40" s="48" customFormat="1" ht="24.75" customHeight="1">
      <c r="A46" s="424" t="s">
        <v>140</v>
      </c>
      <c r="B46" s="41">
        <v>99910773</v>
      </c>
      <c r="C46" s="42" t="s">
        <v>313</v>
      </c>
      <c r="D46" s="43">
        <v>1</v>
      </c>
      <c r="E46" s="43" t="s">
        <v>485</v>
      </c>
      <c r="F46" s="43"/>
      <c r="G46" s="43">
        <v>16</v>
      </c>
      <c r="H46" s="43">
        <v>11</v>
      </c>
      <c r="I46" s="43">
        <v>198</v>
      </c>
      <c r="J46" s="43">
        <v>107</v>
      </c>
      <c r="K46" s="43">
        <v>91</v>
      </c>
      <c r="L46" s="43">
        <v>2</v>
      </c>
      <c r="M46" s="44">
        <v>33</v>
      </c>
      <c r="N46" s="44">
        <v>15</v>
      </c>
      <c r="O46" s="44">
        <v>48</v>
      </c>
      <c r="P46" s="44">
        <v>2</v>
      </c>
      <c r="Q46" s="44">
        <v>28</v>
      </c>
      <c r="R46" s="44">
        <v>15</v>
      </c>
      <c r="S46" s="44">
        <v>43</v>
      </c>
      <c r="T46" s="44">
        <v>3</v>
      </c>
      <c r="U46" s="44">
        <v>21</v>
      </c>
      <c r="V46" s="44">
        <v>27</v>
      </c>
      <c r="W46" s="44">
        <v>48</v>
      </c>
      <c r="X46" s="44">
        <v>4</v>
      </c>
      <c r="Y46" s="44">
        <v>25</v>
      </c>
      <c r="Z46" s="44">
        <v>34</v>
      </c>
      <c r="AA46" s="44">
        <v>59</v>
      </c>
      <c r="AB46" s="43"/>
      <c r="AC46" s="43"/>
      <c r="AD46" s="43"/>
      <c r="AE46" s="43">
        <v>10</v>
      </c>
      <c r="AF46" s="43">
        <v>7</v>
      </c>
      <c r="AG46" s="43">
        <v>17</v>
      </c>
      <c r="AH46" s="43">
        <v>1</v>
      </c>
      <c r="AI46" s="43"/>
      <c r="AJ46" s="43">
        <v>1</v>
      </c>
      <c r="AK46" s="43">
        <v>22</v>
      </c>
      <c r="AL46" s="43">
        <v>24</v>
      </c>
      <c r="AM46" s="425"/>
    </row>
    <row r="47" spans="1:40" s="24" customFormat="1" ht="27" customHeight="1">
      <c r="A47" s="1187" t="s">
        <v>648</v>
      </c>
      <c r="B47" s="1188"/>
      <c r="C47" s="1189"/>
      <c r="D47" s="364">
        <f>SUM(D5:D46)</f>
        <v>42</v>
      </c>
      <c r="E47" s="364"/>
      <c r="F47" s="364"/>
      <c r="G47" s="364">
        <f t="shared" ref="G47:AM47" si="1">SUM(G5:G46)</f>
        <v>750</v>
      </c>
      <c r="H47" s="364">
        <f t="shared" si="1"/>
        <v>585</v>
      </c>
      <c r="I47" s="364">
        <f t="shared" si="1"/>
        <v>15102</v>
      </c>
      <c r="J47" s="364">
        <f t="shared" si="1"/>
        <v>7844</v>
      </c>
      <c r="K47" s="364">
        <f t="shared" si="1"/>
        <v>7257</v>
      </c>
      <c r="L47" s="364">
        <f t="shared" si="1"/>
        <v>142</v>
      </c>
      <c r="M47" s="364">
        <f t="shared" si="1"/>
        <v>2017</v>
      </c>
      <c r="N47" s="364">
        <f t="shared" si="1"/>
        <v>1726</v>
      </c>
      <c r="O47" s="364">
        <f t="shared" si="1"/>
        <v>3743</v>
      </c>
      <c r="P47" s="364">
        <f t="shared" si="1"/>
        <v>134</v>
      </c>
      <c r="Q47" s="364">
        <f t="shared" si="1"/>
        <v>1712</v>
      </c>
      <c r="R47" s="364">
        <f t="shared" si="1"/>
        <v>1606</v>
      </c>
      <c r="S47" s="364">
        <f t="shared" si="1"/>
        <v>3318</v>
      </c>
      <c r="T47" s="364">
        <f t="shared" si="1"/>
        <v>137</v>
      </c>
      <c r="U47" s="364">
        <f t="shared" si="1"/>
        <v>1727</v>
      </c>
      <c r="V47" s="364">
        <f t="shared" si="1"/>
        <v>1648</v>
      </c>
      <c r="W47" s="364">
        <f t="shared" si="1"/>
        <v>3375</v>
      </c>
      <c r="X47" s="364">
        <f t="shared" si="1"/>
        <v>172</v>
      </c>
      <c r="Y47" s="364">
        <f t="shared" si="1"/>
        <v>2388</v>
      </c>
      <c r="Z47" s="364">
        <f t="shared" si="1"/>
        <v>2277</v>
      </c>
      <c r="AA47" s="364">
        <f t="shared" si="1"/>
        <v>4665</v>
      </c>
      <c r="AB47" s="364">
        <f t="shared" si="1"/>
        <v>231</v>
      </c>
      <c r="AC47" s="364">
        <f t="shared" si="1"/>
        <v>256</v>
      </c>
      <c r="AD47" s="364">
        <f t="shared" si="1"/>
        <v>487</v>
      </c>
      <c r="AE47" s="364">
        <f t="shared" si="1"/>
        <v>1849</v>
      </c>
      <c r="AF47" s="364">
        <f t="shared" si="1"/>
        <v>1598</v>
      </c>
      <c r="AG47" s="364">
        <f t="shared" si="1"/>
        <v>3447</v>
      </c>
      <c r="AH47" s="364">
        <f>SUM(AH5:AH46)</f>
        <v>38</v>
      </c>
      <c r="AI47" s="912"/>
      <c r="AJ47" s="912">
        <f>SUM(AJ5:AJ46)</f>
        <v>34</v>
      </c>
      <c r="AK47" s="912">
        <f>SUM(AK5:AK46)</f>
        <v>768</v>
      </c>
      <c r="AL47" s="364">
        <f t="shared" si="1"/>
        <v>840</v>
      </c>
      <c r="AM47" s="426">
        <f t="shared" si="1"/>
        <v>81</v>
      </c>
      <c r="AN47" s="2"/>
    </row>
    <row r="48" spans="1:40" ht="23.25" customHeight="1">
      <c r="A48" s="427" t="s">
        <v>140</v>
      </c>
      <c r="B48" s="404">
        <v>703725</v>
      </c>
      <c r="C48" s="405" t="s">
        <v>150</v>
      </c>
      <c r="D48" s="406">
        <v>1</v>
      </c>
      <c r="E48" s="406" t="s">
        <v>485</v>
      </c>
      <c r="F48" s="406"/>
      <c r="G48" s="406">
        <v>4</v>
      </c>
      <c r="H48" s="406">
        <v>4</v>
      </c>
      <c r="I48" s="406">
        <v>77</v>
      </c>
      <c r="J48" s="406">
        <v>37</v>
      </c>
      <c r="K48" s="406">
        <v>40</v>
      </c>
      <c r="L48" s="406">
        <v>1</v>
      </c>
      <c r="M48" s="407">
        <v>6</v>
      </c>
      <c r="N48" s="407">
        <v>8</v>
      </c>
      <c r="O48" s="407">
        <v>14</v>
      </c>
      <c r="P48" s="407">
        <v>1</v>
      </c>
      <c r="Q48" s="407">
        <v>10</v>
      </c>
      <c r="R48" s="407">
        <v>10</v>
      </c>
      <c r="S48" s="407">
        <v>20</v>
      </c>
      <c r="T48" s="407">
        <v>1</v>
      </c>
      <c r="U48" s="407">
        <v>13</v>
      </c>
      <c r="V48" s="407">
        <v>9</v>
      </c>
      <c r="W48" s="407">
        <v>22</v>
      </c>
      <c r="X48" s="407">
        <v>1</v>
      </c>
      <c r="Y48" s="407">
        <v>8</v>
      </c>
      <c r="Z48" s="407">
        <v>13</v>
      </c>
      <c r="AA48" s="407">
        <v>21</v>
      </c>
      <c r="AB48" s="406"/>
      <c r="AC48" s="406"/>
      <c r="AD48" s="406"/>
      <c r="AE48" s="406">
        <v>6</v>
      </c>
      <c r="AF48" s="406">
        <v>9</v>
      </c>
      <c r="AG48" s="406">
        <v>15</v>
      </c>
      <c r="AH48" s="406">
        <v>1</v>
      </c>
      <c r="AI48" s="406"/>
      <c r="AJ48" s="406">
        <v>1</v>
      </c>
      <c r="AK48" s="406">
        <v>4</v>
      </c>
      <c r="AL48" s="406">
        <v>6</v>
      </c>
      <c r="AM48" s="428"/>
    </row>
    <row r="49" spans="1:39" ht="23.25" customHeight="1">
      <c r="A49" s="427" t="s">
        <v>140</v>
      </c>
      <c r="B49" s="404">
        <v>704022</v>
      </c>
      <c r="C49" s="405" t="s">
        <v>153</v>
      </c>
      <c r="D49" s="406">
        <v>1</v>
      </c>
      <c r="E49" s="406" t="s">
        <v>485</v>
      </c>
      <c r="F49" s="406" t="s">
        <v>495</v>
      </c>
      <c r="G49" s="406">
        <v>3</v>
      </c>
      <c r="H49" s="406">
        <v>4</v>
      </c>
      <c r="I49" s="406">
        <v>16</v>
      </c>
      <c r="J49" s="406">
        <v>9</v>
      </c>
      <c r="K49" s="406">
        <v>7</v>
      </c>
      <c r="L49" s="406">
        <v>1</v>
      </c>
      <c r="M49" s="407">
        <v>3</v>
      </c>
      <c r="N49" s="407">
        <v>2</v>
      </c>
      <c r="O49" s="407">
        <v>5</v>
      </c>
      <c r="P49" s="407">
        <v>1</v>
      </c>
      <c r="Q49" s="407">
        <v>3</v>
      </c>
      <c r="R49" s="407">
        <v>1</v>
      </c>
      <c r="S49" s="407">
        <v>4</v>
      </c>
      <c r="T49" s="407">
        <v>1</v>
      </c>
      <c r="U49" s="407">
        <v>0</v>
      </c>
      <c r="V49" s="407">
        <v>2</v>
      </c>
      <c r="W49" s="407">
        <v>2</v>
      </c>
      <c r="X49" s="407">
        <v>1</v>
      </c>
      <c r="Y49" s="407">
        <v>3</v>
      </c>
      <c r="Z49" s="407">
        <v>2</v>
      </c>
      <c r="AA49" s="407">
        <v>5</v>
      </c>
      <c r="AB49" s="406"/>
      <c r="AC49" s="406"/>
      <c r="AD49" s="406"/>
      <c r="AE49" s="406">
        <v>4</v>
      </c>
      <c r="AF49" s="406">
        <v>2</v>
      </c>
      <c r="AG49" s="406">
        <v>6</v>
      </c>
      <c r="AH49" s="406"/>
      <c r="AI49" s="406"/>
      <c r="AJ49" s="406"/>
      <c r="AK49" s="406">
        <v>2</v>
      </c>
      <c r="AL49" s="406">
        <v>2</v>
      </c>
      <c r="AM49" s="428"/>
    </row>
    <row r="50" spans="1:39" ht="23.25" customHeight="1">
      <c r="A50" s="427" t="s">
        <v>140</v>
      </c>
      <c r="B50" s="404">
        <v>704096</v>
      </c>
      <c r="C50" s="405" t="s">
        <v>154</v>
      </c>
      <c r="D50" s="406">
        <v>1</v>
      </c>
      <c r="E50" s="406" t="s">
        <v>485</v>
      </c>
      <c r="F50" s="406" t="s">
        <v>495</v>
      </c>
      <c r="G50" s="406">
        <v>5</v>
      </c>
      <c r="H50" s="406">
        <v>4</v>
      </c>
      <c r="I50" s="406">
        <v>38</v>
      </c>
      <c r="J50" s="406">
        <v>17</v>
      </c>
      <c r="K50" s="406">
        <v>21</v>
      </c>
      <c r="L50" s="406">
        <v>1</v>
      </c>
      <c r="M50" s="407">
        <v>1</v>
      </c>
      <c r="N50" s="407">
        <v>5</v>
      </c>
      <c r="O50" s="407">
        <v>6</v>
      </c>
      <c r="P50" s="407">
        <v>1</v>
      </c>
      <c r="Q50" s="407">
        <v>3</v>
      </c>
      <c r="R50" s="407">
        <v>3</v>
      </c>
      <c r="S50" s="407">
        <v>6</v>
      </c>
      <c r="T50" s="407">
        <v>1</v>
      </c>
      <c r="U50" s="407">
        <v>8</v>
      </c>
      <c r="V50" s="407">
        <v>4</v>
      </c>
      <c r="W50" s="407">
        <v>12</v>
      </c>
      <c r="X50" s="407">
        <v>1</v>
      </c>
      <c r="Y50" s="407">
        <v>5</v>
      </c>
      <c r="Z50" s="407">
        <v>9</v>
      </c>
      <c r="AA50" s="407">
        <v>14</v>
      </c>
      <c r="AB50" s="406"/>
      <c r="AC50" s="406"/>
      <c r="AD50" s="406"/>
      <c r="AE50" s="406">
        <v>1</v>
      </c>
      <c r="AF50" s="406">
        <v>4</v>
      </c>
      <c r="AG50" s="406">
        <v>5</v>
      </c>
      <c r="AH50" s="406">
        <v>1</v>
      </c>
      <c r="AI50" s="406"/>
      <c r="AJ50" s="406"/>
      <c r="AK50" s="406">
        <v>5</v>
      </c>
      <c r="AL50" s="406">
        <v>6</v>
      </c>
      <c r="AM50" s="428"/>
    </row>
    <row r="51" spans="1:39" ht="23.25" customHeight="1">
      <c r="A51" s="427" t="s">
        <v>140</v>
      </c>
      <c r="B51" s="404">
        <v>709652</v>
      </c>
      <c r="C51" s="405" t="s">
        <v>155</v>
      </c>
      <c r="D51" s="406">
        <v>1</v>
      </c>
      <c r="E51" s="406" t="s">
        <v>485</v>
      </c>
      <c r="F51" s="406"/>
      <c r="G51" s="406">
        <v>5</v>
      </c>
      <c r="H51" s="406">
        <v>4</v>
      </c>
      <c r="I51" s="406">
        <v>52</v>
      </c>
      <c r="J51" s="406">
        <v>27</v>
      </c>
      <c r="K51" s="406">
        <v>25</v>
      </c>
      <c r="L51" s="406">
        <v>1</v>
      </c>
      <c r="M51" s="407">
        <v>6</v>
      </c>
      <c r="N51" s="407">
        <v>5</v>
      </c>
      <c r="O51" s="407">
        <v>11</v>
      </c>
      <c r="P51" s="407">
        <v>1</v>
      </c>
      <c r="Q51" s="407">
        <v>5</v>
      </c>
      <c r="R51" s="407">
        <v>6</v>
      </c>
      <c r="S51" s="407">
        <v>11</v>
      </c>
      <c r="T51" s="407">
        <v>1</v>
      </c>
      <c r="U51" s="407">
        <v>5</v>
      </c>
      <c r="V51" s="407">
        <v>8</v>
      </c>
      <c r="W51" s="407">
        <v>13</v>
      </c>
      <c r="X51" s="407">
        <v>1</v>
      </c>
      <c r="Y51" s="407">
        <v>11</v>
      </c>
      <c r="Z51" s="407">
        <v>6</v>
      </c>
      <c r="AA51" s="407">
        <v>17</v>
      </c>
      <c r="AB51" s="406"/>
      <c r="AC51" s="406"/>
      <c r="AD51" s="406"/>
      <c r="AE51" s="406">
        <v>6</v>
      </c>
      <c r="AF51" s="406">
        <v>5</v>
      </c>
      <c r="AG51" s="406">
        <v>11</v>
      </c>
      <c r="AH51" s="406">
        <v>1</v>
      </c>
      <c r="AI51" s="406"/>
      <c r="AJ51" s="406"/>
      <c r="AK51" s="406">
        <v>4</v>
      </c>
      <c r="AL51" s="406">
        <v>5</v>
      </c>
      <c r="AM51" s="428"/>
    </row>
    <row r="52" spans="1:39" ht="23.25" customHeight="1">
      <c r="A52" s="427" t="s">
        <v>140</v>
      </c>
      <c r="B52" s="404">
        <v>709597</v>
      </c>
      <c r="C52" s="405" t="s">
        <v>157</v>
      </c>
      <c r="D52" s="406">
        <v>1</v>
      </c>
      <c r="E52" s="406" t="s">
        <v>485</v>
      </c>
      <c r="F52" s="406"/>
      <c r="G52" s="406">
        <v>5</v>
      </c>
      <c r="H52" s="406">
        <v>4</v>
      </c>
      <c r="I52" s="406">
        <v>86</v>
      </c>
      <c r="J52" s="406">
        <v>45</v>
      </c>
      <c r="K52" s="406">
        <v>41</v>
      </c>
      <c r="L52" s="406">
        <v>1</v>
      </c>
      <c r="M52" s="407">
        <v>8</v>
      </c>
      <c r="N52" s="407">
        <v>8</v>
      </c>
      <c r="O52" s="407">
        <v>16</v>
      </c>
      <c r="P52" s="407">
        <v>1</v>
      </c>
      <c r="Q52" s="407">
        <v>11</v>
      </c>
      <c r="R52" s="407">
        <v>14</v>
      </c>
      <c r="S52" s="407">
        <v>25</v>
      </c>
      <c r="T52" s="407">
        <v>1</v>
      </c>
      <c r="U52" s="407">
        <v>11</v>
      </c>
      <c r="V52" s="407">
        <v>7</v>
      </c>
      <c r="W52" s="407">
        <v>18</v>
      </c>
      <c r="X52" s="407">
        <v>1</v>
      </c>
      <c r="Y52" s="407">
        <v>15</v>
      </c>
      <c r="Z52" s="407">
        <v>12</v>
      </c>
      <c r="AA52" s="407">
        <v>27</v>
      </c>
      <c r="AB52" s="406"/>
      <c r="AC52" s="406"/>
      <c r="AD52" s="406"/>
      <c r="AE52" s="406">
        <v>8</v>
      </c>
      <c r="AF52" s="406">
        <v>8</v>
      </c>
      <c r="AG52" s="406">
        <v>16</v>
      </c>
      <c r="AH52" s="406">
        <v>1</v>
      </c>
      <c r="AI52" s="406"/>
      <c r="AJ52" s="406">
        <v>1</v>
      </c>
      <c r="AK52" s="406">
        <v>6</v>
      </c>
      <c r="AL52" s="406">
        <v>8</v>
      </c>
      <c r="AM52" s="428">
        <v>1</v>
      </c>
    </row>
    <row r="53" spans="1:39" ht="23.25" customHeight="1">
      <c r="A53" s="427" t="s">
        <v>140</v>
      </c>
      <c r="B53" s="404">
        <v>703748</v>
      </c>
      <c r="C53" s="405" t="s">
        <v>173</v>
      </c>
      <c r="D53" s="406">
        <v>1</v>
      </c>
      <c r="E53" s="406" t="s">
        <v>485</v>
      </c>
      <c r="F53" s="406"/>
      <c r="G53" s="406">
        <v>5</v>
      </c>
      <c r="H53" s="406">
        <v>4</v>
      </c>
      <c r="I53" s="406">
        <v>59</v>
      </c>
      <c r="J53" s="406">
        <v>31</v>
      </c>
      <c r="K53" s="406">
        <v>28</v>
      </c>
      <c r="L53" s="406">
        <v>1</v>
      </c>
      <c r="M53" s="407">
        <v>10</v>
      </c>
      <c r="N53" s="407">
        <v>7</v>
      </c>
      <c r="O53" s="407">
        <v>17</v>
      </c>
      <c r="P53" s="407">
        <v>1</v>
      </c>
      <c r="Q53" s="407">
        <v>7</v>
      </c>
      <c r="R53" s="407">
        <v>9</v>
      </c>
      <c r="S53" s="407">
        <v>16</v>
      </c>
      <c r="T53" s="407">
        <v>1</v>
      </c>
      <c r="U53" s="407">
        <v>7</v>
      </c>
      <c r="V53" s="407">
        <v>5</v>
      </c>
      <c r="W53" s="407">
        <v>12</v>
      </c>
      <c r="X53" s="407">
        <v>1</v>
      </c>
      <c r="Y53" s="407">
        <v>7</v>
      </c>
      <c r="Z53" s="407">
        <v>7</v>
      </c>
      <c r="AA53" s="407">
        <v>14</v>
      </c>
      <c r="AB53" s="406"/>
      <c r="AC53" s="406"/>
      <c r="AD53" s="406"/>
      <c r="AE53" s="406">
        <v>9</v>
      </c>
      <c r="AF53" s="406">
        <v>7</v>
      </c>
      <c r="AG53" s="406">
        <v>16</v>
      </c>
      <c r="AH53" s="406">
        <v>1</v>
      </c>
      <c r="AI53" s="406"/>
      <c r="AJ53" s="406">
        <v>1</v>
      </c>
      <c r="AK53" s="406">
        <v>5</v>
      </c>
      <c r="AL53" s="406">
        <v>7</v>
      </c>
      <c r="AM53" s="428"/>
    </row>
    <row r="54" spans="1:39" ht="23.25" customHeight="1">
      <c r="A54" s="427" t="s">
        <v>140</v>
      </c>
      <c r="B54" s="404">
        <v>703760</v>
      </c>
      <c r="C54" s="405" t="s">
        <v>176</v>
      </c>
      <c r="D54" s="406">
        <v>1</v>
      </c>
      <c r="E54" s="406" t="s">
        <v>485</v>
      </c>
      <c r="F54" s="406"/>
      <c r="G54" s="406">
        <v>9</v>
      </c>
      <c r="H54" s="406">
        <v>5</v>
      </c>
      <c r="I54" s="406">
        <v>94</v>
      </c>
      <c r="J54" s="406">
        <v>46</v>
      </c>
      <c r="K54" s="406">
        <v>48</v>
      </c>
      <c r="L54" s="406">
        <v>1</v>
      </c>
      <c r="M54" s="407">
        <v>8</v>
      </c>
      <c r="N54" s="407">
        <v>14</v>
      </c>
      <c r="O54" s="407">
        <v>22</v>
      </c>
      <c r="P54" s="407">
        <v>1</v>
      </c>
      <c r="Q54" s="407">
        <v>9</v>
      </c>
      <c r="R54" s="407">
        <v>7</v>
      </c>
      <c r="S54" s="407">
        <v>16</v>
      </c>
      <c r="T54" s="407">
        <v>1</v>
      </c>
      <c r="U54" s="407">
        <v>11</v>
      </c>
      <c r="V54" s="407">
        <v>8</v>
      </c>
      <c r="W54" s="407">
        <v>19</v>
      </c>
      <c r="X54" s="407">
        <v>2</v>
      </c>
      <c r="Y54" s="407">
        <v>18</v>
      </c>
      <c r="Z54" s="407">
        <v>19</v>
      </c>
      <c r="AA54" s="407">
        <v>37</v>
      </c>
      <c r="AB54" s="406"/>
      <c r="AC54" s="406"/>
      <c r="AD54" s="406"/>
      <c r="AE54" s="406">
        <v>7</v>
      </c>
      <c r="AF54" s="406">
        <v>12</v>
      </c>
      <c r="AG54" s="406">
        <v>19</v>
      </c>
      <c r="AH54" s="406">
        <v>1</v>
      </c>
      <c r="AI54" s="406"/>
      <c r="AJ54" s="406">
        <v>1</v>
      </c>
      <c r="AK54" s="406">
        <v>6</v>
      </c>
      <c r="AL54" s="406">
        <v>8</v>
      </c>
      <c r="AM54" s="428"/>
    </row>
    <row r="55" spans="1:39" ht="23.25" customHeight="1">
      <c r="A55" s="427" t="s">
        <v>140</v>
      </c>
      <c r="B55" s="404">
        <v>709574</v>
      </c>
      <c r="C55" s="405" t="s">
        <v>180</v>
      </c>
      <c r="D55" s="406">
        <v>1</v>
      </c>
      <c r="E55" s="406" t="s">
        <v>485</v>
      </c>
      <c r="F55" s="406"/>
      <c r="G55" s="406"/>
      <c r="H55" s="406">
        <v>4</v>
      </c>
      <c r="I55" s="406">
        <v>74</v>
      </c>
      <c r="J55" s="406">
        <v>38</v>
      </c>
      <c r="K55" s="406">
        <v>36</v>
      </c>
      <c r="L55" s="406">
        <v>1</v>
      </c>
      <c r="M55" s="407">
        <v>3</v>
      </c>
      <c r="N55" s="407">
        <v>9</v>
      </c>
      <c r="O55" s="407">
        <v>12</v>
      </c>
      <c r="P55" s="407">
        <v>1</v>
      </c>
      <c r="Q55" s="407">
        <v>7</v>
      </c>
      <c r="R55" s="407">
        <v>5</v>
      </c>
      <c r="S55" s="407">
        <v>12</v>
      </c>
      <c r="T55" s="407">
        <v>1</v>
      </c>
      <c r="U55" s="407">
        <v>14</v>
      </c>
      <c r="V55" s="407">
        <v>6</v>
      </c>
      <c r="W55" s="407">
        <v>20</v>
      </c>
      <c r="X55" s="407">
        <v>1</v>
      </c>
      <c r="Y55" s="407">
        <v>14</v>
      </c>
      <c r="Z55" s="407">
        <v>16</v>
      </c>
      <c r="AA55" s="407">
        <v>30</v>
      </c>
      <c r="AB55" s="406"/>
      <c r="AC55" s="406"/>
      <c r="AD55" s="406"/>
      <c r="AE55" s="406">
        <v>3</v>
      </c>
      <c r="AF55" s="406">
        <v>8</v>
      </c>
      <c r="AG55" s="406">
        <v>11</v>
      </c>
      <c r="AH55" s="406"/>
      <c r="AI55" s="406"/>
      <c r="AJ55" s="406"/>
      <c r="AK55" s="406">
        <v>4</v>
      </c>
      <c r="AL55" s="406">
        <v>4</v>
      </c>
      <c r="AM55" s="428">
        <v>2</v>
      </c>
    </row>
    <row r="56" spans="1:39" ht="23.25" customHeight="1">
      <c r="A56" s="427" t="s">
        <v>140</v>
      </c>
      <c r="B56" s="404">
        <v>704298</v>
      </c>
      <c r="C56" s="405" t="s">
        <v>184</v>
      </c>
      <c r="D56" s="406">
        <v>1</v>
      </c>
      <c r="E56" s="406" t="s">
        <v>485</v>
      </c>
      <c r="F56" s="406" t="s">
        <v>495</v>
      </c>
      <c r="G56" s="406">
        <v>4</v>
      </c>
      <c r="H56" s="406">
        <v>4</v>
      </c>
      <c r="I56" s="406">
        <v>44</v>
      </c>
      <c r="J56" s="406">
        <v>21</v>
      </c>
      <c r="K56" s="406">
        <v>23</v>
      </c>
      <c r="L56" s="406">
        <v>1</v>
      </c>
      <c r="M56" s="407">
        <v>2</v>
      </c>
      <c r="N56" s="407">
        <v>4</v>
      </c>
      <c r="O56" s="407">
        <v>6</v>
      </c>
      <c r="P56" s="407">
        <v>1</v>
      </c>
      <c r="Q56" s="407">
        <v>5</v>
      </c>
      <c r="R56" s="407">
        <v>3</v>
      </c>
      <c r="S56" s="407">
        <v>8</v>
      </c>
      <c r="T56" s="407">
        <v>1</v>
      </c>
      <c r="U56" s="407">
        <v>7</v>
      </c>
      <c r="V56" s="407">
        <v>7</v>
      </c>
      <c r="W56" s="407">
        <v>14</v>
      </c>
      <c r="X56" s="407">
        <v>1</v>
      </c>
      <c r="Y56" s="407">
        <v>7</v>
      </c>
      <c r="Z56" s="407">
        <v>9</v>
      </c>
      <c r="AA56" s="407">
        <v>16</v>
      </c>
      <c r="AB56" s="406"/>
      <c r="AC56" s="406"/>
      <c r="AD56" s="406"/>
      <c r="AE56" s="406">
        <v>2</v>
      </c>
      <c r="AF56" s="406">
        <v>4</v>
      </c>
      <c r="AG56" s="406">
        <v>6</v>
      </c>
      <c r="AH56" s="406"/>
      <c r="AI56" s="406"/>
      <c r="AJ56" s="406"/>
      <c r="AK56" s="406">
        <v>2</v>
      </c>
      <c r="AL56" s="406">
        <v>2</v>
      </c>
      <c r="AM56" s="428"/>
    </row>
    <row r="57" spans="1:39" ht="23.25" customHeight="1">
      <c r="A57" s="427" t="s">
        <v>140</v>
      </c>
      <c r="B57" s="404">
        <v>704040</v>
      </c>
      <c r="C57" s="405" t="s">
        <v>185</v>
      </c>
      <c r="D57" s="406">
        <v>1</v>
      </c>
      <c r="E57" s="406" t="s">
        <v>485</v>
      </c>
      <c r="F57" s="406"/>
      <c r="G57" s="406">
        <v>9</v>
      </c>
      <c r="H57" s="406">
        <v>9</v>
      </c>
      <c r="I57" s="406">
        <v>271</v>
      </c>
      <c r="J57" s="406">
        <v>137</v>
      </c>
      <c r="K57" s="406">
        <v>134</v>
      </c>
      <c r="L57" s="406">
        <v>2</v>
      </c>
      <c r="M57" s="407">
        <v>31</v>
      </c>
      <c r="N57" s="407">
        <v>25</v>
      </c>
      <c r="O57" s="407">
        <v>56</v>
      </c>
      <c r="P57" s="407">
        <v>2</v>
      </c>
      <c r="Q57" s="407">
        <v>25</v>
      </c>
      <c r="R57" s="407">
        <v>39</v>
      </c>
      <c r="S57" s="407">
        <v>64</v>
      </c>
      <c r="T57" s="407">
        <v>2</v>
      </c>
      <c r="U57" s="407">
        <v>37</v>
      </c>
      <c r="V57" s="407">
        <v>29</v>
      </c>
      <c r="W57" s="407">
        <v>66</v>
      </c>
      <c r="X57" s="407">
        <v>3</v>
      </c>
      <c r="Y57" s="407">
        <v>44</v>
      </c>
      <c r="Z57" s="407">
        <v>41</v>
      </c>
      <c r="AA57" s="407">
        <v>85</v>
      </c>
      <c r="AB57" s="406"/>
      <c r="AC57" s="406"/>
      <c r="AD57" s="406"/>
      <c r="AE57" s="406">
        <v>26</v>
      </c>
      <c r="AF57" s="406">
        <v>27</v>
      </c>
      <c r="AG57" s="406">
        <v>53</v>
      </c>
      <c r="AH57" s="406">
        <v>1</v>
      </c>
      <c r="AI57" s="406"/>
      <c r="AJ57" s="406">
        <v>1</v>
      </c>
      <c r="AK57" s="406">
        <v>11</v>
      </c>
      <c r="AL57" s="406">
        <v>13</v>
      </c>
      <c r="AM57" s="428">
        <v>1</v>
      </c>
    </row>
    <row r="58" spans="1:39" ht="23.25" customHeight="1">
      <c r="A58" s="427" t="s">
        <v>140</v>
      </c>
      <c r="B58" s="404">
        <v>704307</v>
      </c>
      <c r="C58" s="405" t="s">
        <v>187</v>
      </c>
      <c r="D58" s="406">
        <v>1</v>
      </c>
      <c r="E58" s="406" t="s">
        <v>485</v>
      </c>
      <c r="F58" s="406" t="s">
        <v>495</v>
      </c>
      <c r="G58" s="406">
        <v>3</v>
      </c>
      <c r="H58" s="406">
        <v>4</v>
      </c>
      <c r="I58" s="406">
        <v>19</v>
      </c>
      <c r="J58" s="406">
        <v>7</v>
      </c>
      <c r="K58" s="406">
        <v>12</v>
      </c>
      <c r="L58" s="406">
        <v>1</v>
      </c>
      <c r="M58" s="407">
        <v>0</v>
      </c>
      <c r="N58" s="407">
        <v>3</v>
      </c>
      <c r="O58" s="407">
        <v>3</v>
      </c>
      <c r="P58" s="407">
        <v>1</v>
      </c>
      <c r="Q58" s="407">
        <v>2</v>
      </c>
      <c r="R58" s="407">
        <v>3</v>
      </c>
      <c r="S58" s="407">
        <v>5</v>
      </c>
      <c r="T58" s="407">
        <v>1</v>
      </c>
      <c r="U58" s="407">
        <v>1</v>
      </c>
      <c r="V58" s="407">
        <v>1</v>
      </c>
      <c r="W58" s="407">
        <v>2</v>
      </c>
      <c r="X58" s="407">
        <v>1</v>
      </c>
      <c r="Y58" s="407">
        <v>4</v>
      </c>
      <c r="Z58" s="407">
        <v>5</v>
      </c>
      <c r="AA58" s="407">
        <v>9</v>
      </c>
      <c r="AB58" s="406"/>
      <c r="AC58" s="406"/>
      <c r="AD58" s="406"/>
      <c r="AE58" s="406"/>
      <c r="AF58" s="406">
        <v>3</v>
      </c>
      <c r="AG58" s="406">
        <v>3</v>
      </c>
      <c r="AH58" s="406"/>
      <c r="AI58" s="406"/>
      <c r="AJ58" s="406"/>
      <c r="AK58" s="406">
        <v>2</v>
      </c>
      <c r="AL58" s="406">
        <v>2</v>
      </c>
      <c r="AM58" s="428"/>
    </row>
    <row r="59" spans="1:39" ht="23.25" customHeight="1">
      <c r="A59" s="427" t="s">
        <v>140</v>
      </c>
      <c r="B59" s="404">
        <v>704318</v>
      </c>
      <c r="C59" s="405" t="s">
        <v>188</v>
      </c>
      <c r="D59" s="406">
        <v>1</v>
      </c>
      <c r="E59" s="406" t="s">
        <v>485</v>
      </c>
      <c r="F59" s="406"/>
      <c r="G59" s="406">
        <v>5</v>
      </c>
      <c r="H59" s="406">
        <v>4</v>
      </c>
      <c r="I59" s="406">
        <v>53</v>
      </c>
      <c r="J59" s="406">
        <v>27</v>
      </c>
      <c r="K59" s="406">
        <v>26</v>
      </c>
      <c r="L59" s="406">
        <v>1</v>
      </c>
      <c r="M59" s="407">
        <v>7</v>
      </c>
      <c r="N59" s="407">
        <v>6</v>
      </c>
      <c r="O59" s="407">
        <v>13</v>
      </c>
      <c r="P59" s="407">
        <v>1</v>
      </c>
      <c r="Q59" s="407">
        <v>6</v>
      </c>
      <c r="R59" s="407">
        <v>9</v>
      </c>
      <c r="S59" s="407">
        <v>15</v>
      </c>
      <c r="T59" s="407">
        <v>1</v>
      </c>
      <c r="U59" s="407">
        <v>5</v>
      </c>
      <c r="V59" s="407">
        <v>6</v>
      </c>
      <c r="W59" s="407">
        <v>11</v>
      </c>
      <c r="X59" s="407">
        <v>1</v>
      </c>
      <c r="Y59" s="407">
        <v>9</v>
      </c>
      <c r="Z59" s="407">
        <v>5</v>
      </c>
      <c r="AA59" s="407">
        <v>14</v>
      </c>
      <c r="AB59" s="406"/>
      <c r="AC59" s="406"/>
      <c r="AD59" s="406"/>
      <c r="AE59" s="406">
        <v>7</v>
      </c>
      <c r="AF59" s="406">
        <v>6</v>
      </c>
      <c r="AG59" s="406">
        <v>13</v>
      </c>
      <c r="AH59" s="406"/>
      <c r="AI59" s="406"/>
      <c r="AJ59" s="406"/>
      <c r="AK59" s="406">
        <v>4</v>
      </c>
      <c r="AL59" s="406">
        <v>4</v>
      </c>
      <c r="AM59" s="428"/>
    </row>
    <row r="60" spans="1:39" ht="23.25" customHeight="1">
      <c r="A60" s="427" t="s">
        <v>140</v>
      </c>
      <c r="B60" s="404">
        <v>704329</v>
      </c>
      <c r="C60" s="405" t="s">
        <v>189</v>
      </c>
      <c r="D60" s="406">
        <v>1</v>
      </c>
      <c r="E60" s="406" t="s">
        <v>485</v>
      </c>
      <c r="F60" s="406" t="s">
        <v>495</v>
      </c>
      <c r="G60" s="406">
        <v>3</v>
      </c>
      <c r="H60" s="406">
        <v>4</v>
      </c>
      <c r="I60" s="406">
        <v>28</v>
      </c>
      <c r="J60" s="406">
        <v>10</v>
      </c>
      <c r="K60" s="406">
        <v>18</v>
      </c>
      <c r="L60" s="406">
        <v>1</v>
      </c>
      <c r="M60" s="407">
        <v>4</v>
      </c>
      <c r="N60" s="407">
        <v>7</v>
      </c>
      <c r="O60" s="407">
        <v>11</v>
      </c>
      <c r="P60" s="407">
        <v>1</v>
      </c>
      <c r="Q60" s="407">
        <v>1</v>
      </c>
      <c r="R60" s="407">
        <v>3</v>
      </c>
      <c r="S60" s="407">
        <v>4</v>
      </c>
      <c r="T60" s="407">
        <v>1</v>
      </c>
      <c r="U60" s="407">
        <v>4</v>
      </c>
      <c r="V60" s="407">
        <v>3</v>
      </c>
      <c r="W60" s="407">
        <v>7</v>
      </c>
      <c r="X60" s="407">
        <v>1</v>
      </c>
      <c r="Y60" s="407">
        <v>1</v>
      </c>
      <c r="Z60" s="407">
        <v>5</v>
      </c>
      <c r="AA60" s="407">
        <v>6</v>
      </c>
      <c r="AB60" s="406"/>
      <c r="AC60" s="406"/>
      <c r="AD60" s="406"/>
      <c r="AE60" s="406">
        <v>4</v>
      </c>
      <c r="AF60" s="406">
        <v>5</v>
      </c>
      <c r="AG60" s="406">
        <v>9</v>
      </c>
      <c r="AH60" s="406"/>
      <c r="AI60" s="406"/>
      <c r="AJ60" s="406"/>
      <c r="AK60" s="406">
        <v>3</v>
      </c>
      <c r="AL60" s="406">
        <v>3</v>
      </c>
      <c r="AM60" s="428"/>
    </row>
    <row r="61" spans="1:39" ht="23.25" customHeight="1">
      <c r="A61" s="427" t="s">
        <v>140</v>
      </c>
      <c r="B61" s="404">
        <v>704340</v>
      </c>
      <c r="C61" s="405" t="s">
        <v>190</v>
      </c>
      <c r="D61" s="406">
        <v>1</v>
      </c>
      <c r="E61" s="406" t="s">
        <v>485</v>
      </c>
      <c r="F61" s="406" t="s">
        <v>495</v>
      </c>
      <c r="G61" s="406">
        <v>2</v>
      </c>
      <c r="H61" s="406">
        <v>4</v>
      </c>
      <c r="I61" s="406">
        <v>10</v>
      </c>
      <c r="J61" s="406">
        <v>3</v>
      </c>
      <c r="K61" s="406">
        <v>7</v>
      </c>
      <c r="L61" s="406">
        <v>1</v>
      </c>
      <c r="M61" s="407">
        <v>0</v>
      </c>
      <c r="N61" s="407">
        <v>1</v>
      </c>
      <c r="O61" s="407">
        <v>1</v>
      </c>
      <c r="P61" s="407">
        <v>1</v>
      </c>
      <c r="Q61" s="407">
        <v>1</v>
      </c>
      <c r="R61" s="407">
        <v>0</v>
      </c>
      <c r="S61" s="407">
        <v>1</v>
      </c>
      <c r="T61" s="407">
        <v>1</v>
      </c>
      <c r="U61" s="407"/>
      <c r="V61" s="407"/>
      <c r="W61" s="407"/>
      <c r="X61" s="407">
        <v>1</v>
      </c>
      <c r="Y61" s="407">
        <v>2</v>
      </c>
      <c r="Z61" s="407">
        <v>6</v>
      </c>
      <c r="AA61" s="407">
        <v>8</v>
      </c>
      <c r="AB61" s="406"/>
      <c r="AC61" s="406"/>
      <c r="AD61" s="406"/>
      <c r="AE61" s="406"/>
      <c r="AF61" s="406">
        <v>1</v>
      </c>
      <c r="AG61" s="406">
        <v>1</v>
      </c>
      <c r="AH61" s="406"/>
      <c r="AI61" s="406"/>
      <c r="AJ61" s="406"/>
      <c r="AK61" s="406">
        <v>1</v>
      </c>
      <c r="AL61" s="406">
        <v>1</v>
      </c>
      <c r="AM61" s="428"/>
    </row>
    <row r="62" spans="1:39" ht="23.25" customHeight="1">
      <c r="A62" s="427" t="s">
        <v>140</v>
      </c>
      <c r="B62" s="404">
        <v>709562</v>
      </c>
      <c r="C62" s="405" t="s">
        <v>191</v>
      </c>
      <c r="D62" s="406">
        <v>1</v>
      </c>
      <c r="E62" s="406" t="s">
        <v>485</v>
      </c>
      <c r="F62" s="406" t="s">
        <v>495</v>
      </c>
      <c r="G62" s="406">
        <v>6</v>
      </c>
      <c r="H62" s="406">
        <v>4</v>
      </c>
      <c r="I62" s="406">
        <v>32</v>
      </c>
      <c r="J62" s="406">
        <v>18</v>
      </c>
      <c r="K62" s="406">
        <v>14</v>
      </c>
      <c r="L62" s="406">
        <v>1</v>
      </c>
      <c r="M62" s="407">
        <v>5</v>
      </c>
      <c r="N62" s="407">
        <v>3</v>
      </c>
      <c r="O62" s="407">
        <v>8</v>
      </c>
      <c r="P62" s="407">
        <v>1</v>
      </c>
      <c r="Q62" s="407">
        <v>4</v>
      </c>
      <c r="R62" s="407">
        <v>1</v>
      </c>
      <c r="S62" s="407">
        <v>5</v>
      </c>
      <c r="T62" s="407">
        <v>1</v>
      </c>
      <c r="U62" s="407">
        <v>4</v>
      </c>
      <c r="V62" s="407">
        <v>4</v>
      </c>
      <c r="W62" s="407">
        <v>8</v>
      </c>
      <c r="X62" s="407">
        <v>1</v>
      </c>
      <c r="Y62" s="407">
        <v>5</v>
      </c>
      <c r="Z62" s="407">
        <v>6</v>
      </c>
      <c r="AA62" s="407">
        <v>11</v>
      </c>
      <c r="AB62" s="406"/>
      <c r="AC62" s="406"/>
      <c r="AD62" s="406"/>
      <c r="AE62" s="406">
        <v>5</v>
      </c>
      <c r="AF62" s="406">
        <v>3</v>
      </c>
      <c r="AG62" s="406">
        <v>8</v>
      </c>
      <c r="AH62" s="406"/>
      <c r="AI62" s="406"/>
      <c r="AJ62" s="406"/>
      <c r="AK62" s="406">
        <v>3</v>
      </c>
      <c r="AL62" s="406">
        <v>3</v>
      </c>
      <c r="AM62" s="428"/>
    </row>
    <row r="63" spans="1:39" ht="23.25" customHeight="1">
      <c r="A63" s="427" t="s">
        <v>140</v>
      </c>
      <c r="B63" s="404">
        <v>704352</v>
      </c>
      <c r="C63" s="405" t="s">
        <v>193</v>
      </c>
      <c r="D63" s="406">
        <v>1</v>
      </c>
      <c r="E63" s="406" t="s">
        <v>485</v>
      </c>
      <c r="F63" s="406" t="s">
        <v>495</v>
      </c>
      <c r="G63" s="406">
        <v>3</v>
      </c>
      <c r="H63" s="406">
        <v>4</v>
      </c>
      <c r="I63" s="406">
        <v>15</v>
      </c>
      <c r="J63" s="406">
        <v>9</v>
      </c>
      <c r="K63" s="406">
        <v>6</v>
      </c>
      <c r="L63" s="406">
        <v>1</v>
      </c>
      <c r="M63" s="407">
        <v>3</v>
      </c>
      <c r="N63" s="407">
        <v>1</v>
      </c>
      <c r="O63" s="407">
        <v>4</v>
      </c>
      <c r="P63" s="407">
        <v>1</v>
      </c>
      <c r="Q63" s="407">
        <v>2</v>
      </c>
      <c r="R63" s="407">
        <v>0</v>
      </c>
      <c r="S63" s="407">
        <v>2</v>
      </c>
      <c r="T63" s="407">
        <v>1</v>
      </c>
      <c r="U63" s="407">
        <v>4</v>
      </c>
      <c r="V63" s="407">
        <v>1</v>
      </c>
      <c r="W63" s="407">
        <v>5</v>
      </c>
      <c r="X63" s="407">
        <v>1</v>
      </c>
      <c r="Y63" s="407">
        <v>0</v>
      </c>
      <c r="Z63" s="407">
        <v>4</v>
      </c>
      <c r="AA63" s="407">
        <v>4</v>
      </c>
      <c r="AB63" s="406"/>
      <c r="AC63" s="406"/>
      <c r="AD63" s="406"/>
      <c r="AE63" s="406">
        <v>2</v>
      </c>
      <c r="AF63" s="406">
        <v>2</v>
      </c>
      <c r="AG63" s="406">
        <v>4</v>
      </c>
      <c r="AH63" s="406"/>
      <c r="AI63" s="406"/>
      <c r="AJ63" s="406"/>
      <c r="AK63" s="406">
        <v>2</v>
      </c>
      <c r="AL63" s="406">
        <v>2</v>
      </c>
      <c r="AM63" s="428"/>
    </row>
    <row r="64" spans="1:39" ht="23.25" customHeight="1">
      <c r="A64" s="427" t="s">
        <v>140</v>
      </c>
      <c r="B64" s="404">
        <v>704364</v>
      </c>
      <c r="C64" s="405" t="s">
        <v>194</v>
      </c>
      <c r="D64" s="406">
        <v>1</v>
      </c>
      <c r="E64" s="406" t="s">
        <v>485</v>
      </c>
      <c r="F64" s="406"/>
      <c r="G64" s="406">
        <v>5</v>
      </c>
      <c r="H64" s="406">
        <v>4</v>
      </c>
      <c r="I64" s="406">
        <v>50</v>
      </c>
      <c r="J64" s="406">
        <v>22</v>
      </c>
      <c r="K64" s="406">
        <v>28</v>
      </c>
      <c r="L64" s="406">
        <v>1</v>
      </c>
      <c r="M64" s="407">
        <v>6</v>
      </c>
      <c r="N64" s="407">
        <v>6</v>
      </c>
      <c r="O64" s="407">
        <v>12</v>
      </c>
      <c r="P64" s="407">
        <v>1</v>
      </c>
      <c r="Q64" s="407">
        <v>4</v>
      </c>
      <c r="R64" s="407">
        <v>8</v>
      </c>
      <c r="S64" s="407">
        <v>12</v>
      </c>
      <c r="T64" s="407">
        <v>1</v>
      </c>
      <c r="U64" s="407">
        <v>3</v>
      </c>
      <c r="V64" s="407">
        <v>8</v>
      </c>
      <c r="W64" s="407">
        <v>11</v>
      </c>
      <c r="X64" s="407">
        <v>1</v>
      </c>
      <c r="Y64" s="407">
        <v>9</v>
      </c>
      <c r="Z64" s="407">
        <v>6</v>
      </c>
      <c r="AA64" s="407">
        <v>15</v>
      </c>
      <c r="AB64" s="406"/>
      <c r="AC64" s="406"/>
      <c r="AD64" s="406"/>
      <c r="AE64" s="406">
        <v>6</v>
      </c>
      <c r="AF64" s="406">
        <v>6</v>
      </c>
      <c r="AG64" s="406">
        <v>12</v>
      </c>
      <c r="AH64" s="406">
        <v>1</v>
      </c>
      <c r="AI64" s="406"/>
      <c r="AJ64" s="406"/>
      <c r="AK64" s="406">
        <v>5</v>
      </c>
      <c r="AL64" s="406">
        <v>6</v>
      </c>
      <c r="AM64" s="428"/>
    </row>
    <row r="65" spans="1:39" ht="20.25" customHeight="1">
      <c r="A65" s="427" t="s">
        <v>140</v>
      </c>
      <c r="B65" s="404">
        <v>703779</v>
      </c>
      <c r="C65" s="405" t="s">
        <v>195</v>
      </c>
      <c r="D65" s="406">
        <v>1</v>
      </c>
      <c r="E65" s="406" t="s">
        <v>485</v>
      </c>
      <c r="F65" s="406"/>
      <c r="G65" s="406">
        <v>5</v>
      </c>
      <c r="H65" s="406">
        <v>4</v>
      </c>
      <c r="I65" s="406">
        <v>58</v>
      </c>
      <c r="J65" s="406">
        <v>29</v>
      </c>
      <c r="K65" s="406">
        <v>29</v>
      </c>
      <c r="L65" s="406">
        <v>1</v>
      </c>
      <c r="M65" s="407">
        <v>4</v>
      </c>
      <c r="N65" s="407">
        <v>11</v>
      </c>
      <c r="O65" s="407">
        <v>15</v>
      </c>
      <c r="P65" s="407">
        <v>1</v>
      </c>
      <c r="Q65" s="407">
        <v>7</v>
      </c>
      <c r="R65" s="407">
        <v>6</v>
      </c>
      <c r="S65" s="407">
        <v>13</v>
      </c>
      <c r="T65" s="407">
        <v>1</v>
      </c>
      <c r="U65" s="407">
        <v>7</v>
      </c>
      <c r="V65" s="407">
        <v>8</v>
      </c>
      <c r="W65" s="407">
        <v>15</v>
      </c>
      <c r="X65" s="407">
        <v>1</v>
      </c>
      <c r="Y65" s="407">
        <v>11</v>
      </c>
      <c r="Z65" s="407">
        <v>4</v>
      </c>
      <c r="AA65" s="407">
        <v>15</v>
      </c>
      <c r="AB65" s="406"/>
      <c r="AC65" s="406"/>
      <c r="AD65" s="406"/>
      <c r="AE65" s="406">
        <v>4</v>
      </c>
      <c r="AF65" s="406">
        <v>11</v>
      </c>
      <c r="AG65" s="406">
        <v>15</v>
      </c>
      <c r="AH65" s="406">
        <v>1</v>
      </c>
      <c r="AI65" s="406"/>
      <c r="AJ65" s="406"/>
      <c r="AK65" s="406">
        <v>5</v>
      </c>
      <c r="AL65" s="406">
        <v>6</v>
      </c>
      <c r="AM65" s="428"/>
    </row>
    <row r="66" spans="1:39" ht="20.25" customHeight="1">
      <c r="A66" s="427" t="s">
        <v>140</v>
      </c>
      <c r="B66" s="404">
        <v>703783</v>
      </c>
      <c r="C66" s="405" t="s">
        <v>197</v>
      </c>
      <c r="D66" s="406">
        <v>1</v>
      </c>
      <c r="E66" s="406" t="s">
        <v>485</v>
      </c>
      <c r="F66" s="406"/>
      <c r="G66" s="406">
        <v>5</v>
      </c>
      <c r="H66" s="406">
        <v>4</v>
      </c>
      <c r="I66" s="406">
        <v>89</v>
      </c>
      <c r="J66" s="406">
        <v>40</v>
      </c>
      <c r="K66" s="406">
        <v>49</v>
      </c>
      <c r="L66" s="406">
        <v>1</v>
      </c>
      <c r="M66" s="407">
        <v>11</v>
      </c>
      <c r="N66" s="407">
        <v>9</v>
      </c>
      <c r="O66" s="407">
        <v>20</v>
      </c>
      <c r="P66" s="407">
        <v>1</v>
      </c>
      <c r="Q66" s="407">
        <v>10</v>
      </c>
      <c r="R66" s="407">
        <v>13</v>
      </c>
      <c r="S66" s="407">
        <v>23</v>
      </c>
      <c r="T66" s="407">
        <v>1</v>
      </c>
      <c r="U66" s="407">
        <v>11</v>
      </c>
      <c r="V66" s="407">
        <v>13</v>
      </c>
      <c r="W66" s="407">
        <v>24</v>
      </c>
      <c r="X66" s="407">
        <v>1</v>
      </c>
      <c r="Y66" s="407">
        <v>8</v>
      </c>
      <c r="Z66" s="407">
        <v>14</v>
      </c>
      <c r="AA66" s="407">
        <v>22</v>
      </c>
      <c r="AB66" s="406"/>
      <c r="AC66" s="406"/>
      <c r="AD66" s="406"/>
      <c r="AE66" s="406">
        <v>9</v>
      </c>
      <c r="AF66" s="406">
        <v>8</v>
      </c>
      <c r="AG66" s="406">
        <v>17</v>
      </c>
      <c r="AH66" s="406">
        <v>1</v>
      </c>
      <c r="AI66" s="406"/>
      <c r="AJ66" s="406">
        <v>1</v>
      </c>
      <c r="AK66" s="406">
        <v>5</v>
      </c>
      <c r="AL66" s="406">
        <v>7</v>
      </c>
      <c r="AM66" s="428"/>
    </row>
    <row r="67" spans="1:39" ht="20.25" customHeight="1">
      <c r="A67" s="427" t="s">
        <v>140</v>
      </c>
      <c r="B67" s="404">
        <v>704384</v>
      </c>
      <c r="C67" s="405" t="s">
        <v>199</v>
      </c>
      <c r="D67" s="406">
        <v>1</v>
      </c>
      <c r="E67" s="406" t="s">
        <v>485</v>
      </c>
      <c r="F67" s="406"/>
      <c r="G67" s="406">
        <v>4</v>
      </c>
      <c r="H67" s="406">
        <v>4</v>
      </c>
      <c r="I67" s="406">
        <v>39</v>
      </c>
      <c r="J67" s="406">
        <v>22</v>
      </c>
      <c r="K67" s="406">
        <v>17</v>
      </c>
      <c r="L67" s="406">
        <v>1</v>
      </c>
      <c r="M67" s="407">
        <v>6</v>
      </c>
      <c r="N67" s="407">
        <v>5</v>
      </c>
      <c r="O67" s="407">
        <v>11</v>
      </c>
      <c r="P67" s="407">
        <v>1</v>
      </c>
      <c r="Q67" s="407">
        <v>2</v>
      </c>
      <c r="R67" s="407">
        <v>3</v>
      </c>
      <c r="S67" s="407">
        <v>5</v>
      </c>
      <c r="T67" s="407">
        <v>1</v>
      </c>
      <c r="U67" s="407">
        <v>7</v>
      </c>
      <c r="V67" s="407">
        <v>2</v>
      </c>
      <c r="W67" s="407">
        <v>9</v>
      </c>
      <c r="X67" s="407">
        <v>1</v>
      </c>
      <c r="Y67" s="407">
        <v>7</v>
      </c>
      <c r="Z67" s="407">
        <v>7</v>
      </c>
      <c r="AA67" s="407">
        <v>14</v>
      </c>
      <c r="AB67" s="406"/>
      <c r="AC67" s="406"/>
      <c r="AD67" s="406"/>
      <c r="AE67" s="406">
        <v>7</v>
      </c>
      <c r="AF67" s="406">
        <v>5</v>
      </c>
      <c r="AG67" s="406">
        <v>12</v>
      </c>
      <c r="AH67" s="406"/>
      <c r="AI67" s="406"/>
      <c r="AJ67" s="406"/>
      <c r="AK67" s="406">
        <v>3</v>
      </c>
      <c r="AL67" s="406">
        <v>3</v>
      </c>
      <c r="AM67" s="428"/>
    </row>
    <row r="68" spans="1:39" ht="20.25" customHeight="1">
      <c r="A68" s="427" t="s">
        <v>140</v>
      </c>
      <c r="B68" s="404">
        <v>704397</v>
      </c>
      <c r="C68" s="405" t="s">
        <v>200</v>
      </c>
      <c r="D68" s="406">
        <v>1</v>
      </c>
      <c r="E68" s="406" t="s">
        <v>485</v>
      </c>
      <c r="F68" s="406" t="s">
        <v>495</v>
      </c>
      <c r="G68" s="406">
        <v>1</v>
      </c>
      <c r="H68" s="406">
        <v>4</v>
      </c>
      <c r="I68" s="406">
        <v>15</v>
      </c>
      <c r="J68" s="406">
        <v>6</v>
      </c>
      <c r="K68" s="406">
        <v>9</v>
      </c>
      <c r="L68" s="406">
        <v>1</v>
      </c>
      <c r="M68" s="407">
        <v>2</v>
      </c>
      <c r="N68" s="407">
        <v>2</v>
      </c>
      <c r="O68" s="407">
        <v>4</v>
      </c>
      <c r="P68" s="407">
        <v>1</v>
      </c>
      <c r="Q68" s="407">
        <v>1</v>
      </c>
      <c r="R68" s="407">
        <v>2</v>
      </c>
      <c r="S68" s="407">
        <v>3</v>
      </c>
      <c r="T68" s="407">
        <v>1</v>
      </c>
      <c r="U68" s="407">
        <v>1</v>
      </c>
      <c r="V68" s="407">
        <v>2</v>
      </c>
      <c r="W68" s="407">
        <v>3</v>
      </c>
      <c r="X68" s="407">
        <v>1</v>
      </c>
      <c r="Y68" s="407">
        <v>2</v>
      </c>
      <c r="Z68" s="407">
        <v>3</v>
      </c>
      <c r="AA68" s="407">
        <v>5</v>
      </c>
      <c r="AB68" s="406"/>
      <c r="AC68" s="406"/>
      <c r="AD68" s="406"/>
      <c r="AE68" s="406">
        <v>2</v>
      </c>
      <c r="AF68" s="406">
        <v>2</v>
      </c>
      <c r="AG68" s="406">
        <v>4</v>
      </c>
      <c r="AH68" s="406"/>
      <c r="AI68" s="406"/>
      <c r="AJ68" s="406"/>
      <c r="AK68" s="406">
        <v>1</v>
      </c>
      <c r="AL68" s="406">
        <v>1</v>
      </c>
      <c r="AM68" s="428"/>
    </row>
    <row r="69" spans="1:39" ht="20.25" customHeight="1">
      <c r="A69" s="427" t="s">
        <v>140</v>
      </c>
      <c r="B69" s="404">
        <v>704409</v>
      </c>
      <c r="C69" s="405" t="s">
        <v>201</v>
      </c>
      <c r="D69" s="406">
        <v>1</v>
      </c>
      <c r="E69" s="406" t="s">
        <v>485</v>
      </c>
      <c r="F69" s="406" t="s">
        <v>495</v>
      </c>
      <c r="G69" s="406">
        <v>2</v>
      </c>
      <c r="H69" s="406">
        <v>4</v>
      </c>
      <c r="I69" s="406">
        <v>14</v>
      </c>
      <c r="J69" s="406">
        <v>8</v>
      </c>
      <c r="K69" s="406">
        <v>6</v>
      </c>
      <c r="L69" s="406">
        <v>1</v>
      </c>
      <c r="M69" s="407">
        <v>2</v>
      </c>
      <c r="N69" s="407">
        <v>0</v>
      </c>
      <c r="O69" s="407">
        <v>2</v>
      </c>
      <c r="P69" s="407">
        <v>1</v>
      </c>
      <c r="Q69" s="407">
        <v>5</v>
      </c>
      <c r="R69" s="407">
        <v>4</v>
      </c>
      <c r="S69" s="407">
        <v>9</v>
      </c>
      <c r="T69" s="407">
        <v>1</v>
      </c>
      <c r="U69" s="407">
        <v>0</v>
      </c>
      <c r="V69" s="407">
        <v>1</v>
      </c>
      <c r="W69" s="407">
        <v>1</v>
      </c>
      <c r="X69" s="407">
        <v>1</v>
      </c>
      <c r="Y69" s="407">
        <v>1</v>
      </c>
      <c r="Z69" s="407">
        <v>1</v>
      </c>
      <c r="AA69" s="407">
        <v>2</v>
      </c>
      <c r="AB69" s="406"/>
      <c r="AC69" s="406"/>
      <c r="AD69" s="406"/>
      <c r="AE69" s="406">
        <v>2</v>
      </c>
      <c r="AF69" s="406"/>
      <c r="AG69" s="406">
        <v>2</v>
      </c>
      <c r="AH69" s="406"/>
      <c r="AI69" s="406"/>
      <c r="AJ69" s="406"/>
      <c r="AK69" s="406">
        <v>2</v>
      </c>
      <c r="AL69" s="406">
        <v>2</v>
      </c>
      <c r="AM69" s="428"/>
    </row>
    <row r="70" spans="1:39" ht="20.25" customHeight="1">
      <c r="A70" s="427" t="s">
        <v>140</v>
      </c>
      <c r="B70" s="404">
        <v>703786</v>
      </c>
      <c r="C70" s="405" t="s">
        <v>202</v>
      </c>
      <c r="D70" s="406">
        <v>1</v>
      </c>
      <c r="E70" s="406" t="s">
        <v>485</v>
      </c>
      <c r="F70" s="406"/>
      <c r="G70" s="406">
        <v>5</v>
      </c>
      <c r="H70" s="406">
        <v>5</v>
      </c>
      <c r="I70" s="406">
        <v>121</v>
      </c>
      <c r="J70" s="406">
        <v>64</v>
      </c>
      <c r="K70" s="406">
        <v>57</v>
      </c>
      <c r="L70" s="406">
        <v>1</v>
      </c>
      <c r="M70" s="407">
        <v>12</v>
      </c>
      <c r="N70" s="407">
        <v>8</v>
      </c>
      <c r="O70" s="407">
        <v>20</v>
      </c>
      <c r="P70" s="407">
        <v>1</v>
      </c>
      <c r="Q70" s="407">
        <v>17</v>
      </c>
      <c r="R70" s="407">
        <v>16</v>
      </c>
      <c r="S70" s="407">
        <v>33</v>
      </c>
      <c r="T70" s="407">
        <v>1</v>
      </c>
      <c r="U70" s="407">
        <v>11</v>
      </c>
      <c r="V70" s="407">
        <v>12</v>
      </c>
      <c r="W70" s="407">
        <v>23</v>
      </c>
      <c r="X70" s="407">
        <v>2</v>
      </c>
      <c r="Y70" s="407">
        <v>24</v>
      </c>
      <c r="Z70" s="407">
        <v>21</v>
      </c>
      <c r="AA70" s="407">
        <v>45</v>
      </c>
      <c r="AB70" s="406"/>
      <c r="AC70" s="406"/>
      <c r="AD70" s="406"/>
      <c r="AE70" s="406">
        <v>12</v>
      </c>
      <c r="AF70" s="406">
        <v>8</v>
      </c>
      <c r="AG70" s="406">
        <v>20</v>
      </c>
      <c r="AH70" s="406">
        <v>1</v>
      </c>
      <c r="AI70" s="406"/>
      <c r="AJ70" s="406">
        <v>1</v>
      </c>
      <c r="AK70" s="406">
        <v>6</v>
      </c>
      <c r="AL70" s="406">
        <v>8</v>
      </c>
      <c r="AM70" s="428"/>
    </row>
    <row r="71" spans="1:39" ht="20.25" customHeight="1">
      <c r="A71" s="427" t="s">
        <v>140</v>
      </c>
      <c r="B71" s="404">
        <v>704422</v>
      </c>
      <c r="C71" s="405" t="s">
        <v>204</v>
      </c>
      <c r="D71" s="406">
        <v>1</v>
      </c>
      <c r="E71" s="406" t="s">
        <v>485</v>
      </c>
      <c r="F71" s="406" t="s">
        <v>495</v>
      </c>
      <c r="G71" s="406">
        <v>2</v>
      </c>
      <c r="H71" s="406">
        <v>4</v>
      </c>
      <c r="I71" s="406">
        <v>17</v>
      </c>
      <c r="J71" s="406">
        <v>8</v>
      </c>
      <c r="K71" s="406">
        <v>9</v>
      </c>
      <c r="L71" s="406">
        <v>1</v>
      </c>
      <c r="M71" s="407">
        <v>2</v>
      </c>
      <c r="N71" s="407">
        <v>1</v>
      </c>
      <c r="O71" s="407">
        <v>3</v>
      </c>
      <c r="P71" s="407">
        <v>1</v>
      </c>
      <c r="Q71" s="407">
        <v>2</v>
      </c>
      <c r="R71" s="407">
        <v>4</v>
      </c>
      <c r="S71" s="407">
        <v>6</v>
      </c>
      <c r="T71" s="407">
        <v>1</v>
      </c>
      <c r="U71" s="407">
        <v>1</v>
      </c>
      <c r="V71" s="407">
        <v>1</v>
      </c>
      <c r="W71" s="407">
        <v>2</v>
      </c>
      <c r="X71" s="407">
        <v>1</v>
      </c>
      <c r="Y71" s="407">
        <v>3</v>
      </c>
      <c r="Z71" s="407">
        <v>3</v>
      </c>
      <c r="AA71" s="407">
        <v>6</v>
      </c>
      <c r="AB71" s="406"/>
      <c r="AC71" s="406"/>
      <c r="AD71" s="406"/>
      <c r="AE71" s="406">
        <v>2</v>
      </c>
      <c r="AF71" s="406">
        <v>1</v>
      </c>
      <c r="AG71" s="406">
        <v>3</v>
      </c>
      <c r="AH71" s="406"/>
      <c r="AI71" s="406"/>
      <c r="AJ71" s="406"/>
      <c r="AK71" s="406">
        <v>1</v>
      </c>
      <c r="AL71" s="406">
        <v>1</v>
      </c>
      <c r="AM71" s="428"/>
    </row>
    <row r="72" spans="1:39" ht="20.25" customHeight="1">
      <c r="A72" s="427" t="s">
        <v>140</v>
      </c>
      <c r="B72" s="404">
        <v>704441</v>
      </c>
      <c r="C72" s="405" t="s">
        <v>209</v>
      </c>
      <c r="D72" s="406">
        <v>1</v>
      </c>
      <c r="E72" s="406" t="s">
        <v>485</v>
      </c>
      <c r="F72" s="406" t="s">
        <v>495</v>
      </c>
      <c r="G72" s="406">
        <v>1</v>
      </c>
      <c r="H72" s="406">
        <v>4</v>
      </c>
      <c r="I72" s="406">
        <v>16</v>
      </c>
      <c r="J72" s="406">
        <v>11</v>
      </c>
      <c r="K72" s="406">
        <v>5</v>
      </c>
      <c r="L72" s="406">
        <v>1</v>
      </c>
      <c r="M72" s="407">
        <v>4</v>
      </c>
      <c r="N72" s="407">
        <v>0</v>
      </c>
      <c r="O72" s="407">
        <v>4</v>
      </c>
      <c r="P72" s="407">
        <v>1</v>
      </c>
      <c r="Q72" s="407">
        <v>2</v>
      </c>
      <c r="R72" s="407">
        <v>4</v>
      </c>
      <c r="S72" s="407">
        <v>6</v>
      </c>
      <c r="T72" s="407">
        <v>1</v>
      </c>
      <c r="U72" s="407">
        <v>2</v>
      </c>
      <c r="V72" s="407">
        <v>0</v>
      </c>
      <c r="W72" s="407">
        <v>2</v>
      </c>
      <c r="X72" s="407">
        <v>1</v>
      </c>
      <c r="Y72" s="407">
        <v>3</v>
      </c>
      <c r="Z72" s="407">
        <v>1</v>
      </c>
      <c r="AA72" s="407">
        <v>4</v>
      </c>
      <c r="AB72" s="406"/>
      <c r="AC72" s="406"/>
      <c r="AD72" s="406"/>
      <c r="AE72" s="406">
        <v>3</v>
      </c>
      <c r="AF72" s="406"/>
      <c r="AG72" s="406">
        <v>3</v>
      </c>
      <c r="AH72" s="406"/>
      <c r="AI72" s="406"/>
      <c r="AJ72" s="406"/>
      <c r="AK72" s="406">
        <v>1</v>
      </c>
      <c r="AL72" s="406">
        <v>1</v>
      </c>
      <c r="AM72" s="428"/>
    </row>
    <row r="73" spans="1:39" ht="23.25" customHeight="1">
      <c r="A73" s="427" t="s">
        <v>140</v>
      </c>
      <c r="B73" s="404">
        <v>703794</v>
      </c>
      <c r="C73" s="405" t="s">
        <v>213</v>
      </c>
      <c r="D73" s="406">
        <v>1</v>
      </c>
      <c r="E73" s="406" t="s">
        <v>485</v>
      </c>
      <c r="F73" s="406"/>
      <c r="G73" s="406">
        <v>5</v>
      </c>
      <c r="H73" s="406">
        <v>4</v>
      </c>
      <c r="I73" s="406">
        <v>87</v>
      </c>
      <c r="J73" s="406">
        <v>45</v>
      </c>
      <c r="K73" s="406">
        <v>42</v>
      </c>
      <c r="L73" s="406">
        <v>1</v>
      </c>
      <c r="M73" s="407">
        <v>14</v>
      </c>
      <c r="N73" s="407">
        <v>12</v>
      </c>
      <c r="O73" s="407">
        <v>26</v>
      </c>
      <c r="P73" s="407">
        <v>1</v>
      </c>
      <c r="Q73" s="407">
        <v>13</v>
      </c>
      <c r="R73" s="407">
        <v>6</v>
      </c>
      <c r="S73" s="407">
        <v>19</v>
      </c>
      <c r="T73" s="407">
        <v>1</v>
      </c>
      <c r="U73" s="407">
        <v>7</v>
      </c>
      <c r="V73" s="407">
        <v>6</v>
      </c>
      <c r="W73" s="407">
        <v>13</v>
      </c>
      <c r="X73" s="407">
        <v>1</v>
      </c>
      <c r="Y73" s="407">
        <v>11</v>
      </c>
      <c r="Z73" s="407">
        <v>18</v>
      </c>
      <c r="AA73" s="407">
        <v>29</v>
      </c>
      <c r="AB73" s="406"/>
      <c r="AC73" s="406"/>
      <c r="AD73" s="406"/>
      <c r="AE73" s="406">
        <v>14</v>
      </c>
      <c r="AF73" s="406">
        <v>11</v>
      </c>
      <c r="AG73" s="406">
        <v>25</v>
      </c>
      <c r="AH73" s="406">
        <v>1</v>
      </c>
      <c r="AI73" s="406"/>
      <c r="AJ73" s="406">
        <v>1</v>
      </c>
      <c r="AK73" s="406">
        <v>6</v>
      </c>
      <c r="AL73" s="406">
        <v>8</v>
      </c>
      <c r="AM73" s="428">
        <v>1</v>
      </c>
    </row>
    <row r="74" spans="1:39" ht="23.25" customHeight="1">
      <c r="A74" s="427" t="s">
        <v>140</v>
      </c>
      <c r="B74" s="404">
        <v>703803</v>
      </c>
      <c r="C74" s="405" t="s">
        <v>215</v>
      </c>
      <c r="D74" s="406">
        <v>1</v>
      </c>
      <c r="E74" s="406" t="s">
        <v>485</v>
      </c>
      <c r="F74" s="406"/>
      <c r="G74" s="406">
        <v>5</v>
      </c>
      <c r="H74" s="406">
        <v>4</v>
      </c>
      <c r="I74" s="406">
        <v>42</v>
      </c>
      <c r="J74" s="406">
        <v>21</v>
      </c>
      <c r="K74" s="406">
        <v>21</v>
      </c>
      <c r="L74" s="406">
        <v>1</v>
      </c>
      <c r="M74" s="407">
        <v>9</v>
      </c>
      <c r="N74" s="407">
        <v>4</v>
      </c>
      <c r="O74" s="407">
        <v>13</v>
      </c>
      <c r="P74" s="407">
        <v>1</v>
      </c>
      <c r="Q74" s="407">
        <v>4</v>
      </c>
      <c r="R74" s="407">
        <v>6</v>
      </c>
      <c r="S74" s="407">
        <v>10</v>
      </c>
      <c r="T74" s="407">
        <v>1</v>
      </c>
      <c r="U74" s="407">
        <v>6</v>
      </c>
      <c r="V74" s="407">
        <v>4</v>
      </c>
      <c r="W74" s="407">
        <v>10</v>
      </c>
      <c r="X74" s="407">
        <v>1</v>
      </c>
      <c r="Y74" s="407">
        <v>2</v>
      </c>
      <c r="Z74" s="407">
        <v>7</v>
      </c>
      <c r="AA74" s="407">
        <v>9</v>
      </c>
      <c r="AB74" s="406"/>
      <c r="AC74" s="406"/>
      <c r="AD74" s="406"/>
      <c r="AE74" s="406">
        <v>10</v>
      </c>
      <c r="AF74" s="406">
        <v>4</v>
      </c>
      <c r="AG74" s="406">
        <v>14</v>
      </c>
      <c r="AH74" s="406">
        <v>1</v>
      </c>
      <c r="AI74" s="406"/>
      <c r="AJ74" s="406"/>
      <c r="AK74" s="406">
        <v>5</v>
      </c>
      <c r="AL74" s="406">
        <v>6</v>
      </c>
      <c r="AM74" s="428"/>
    </row>
    <row r="75" spans="1:39" ht="23.25" customHeight="1">
      <c r="A75" s="427" t="s">
        <v>140</v>
      </c>
      <c r="B75" s="404">
        <v>704458</v>
      </c>
      <c r="C75" s="405" t="s">
        <v>216</v>
      </c>
      <c r="D75" s="406">
        <v>1</v>
      </c>
      <c r="E75" s="406" t="s">
        <v>485</v>
      </c>
      <c r="F75" s="406" t="s">
        <v>495</v>
      </c>
      <c r="G75" s="406">
        <v>4</v>
      </c>
      <c r="H75" s="406">
        <v>4</v>
      </c>
      <c r="I75" s="406">
        <v>42</v>
      </c>
      <c r="J75" s="406">
        <v>17</v>
      </c>
      <c r="K75" s="406">
        <v>25</v>
      </c>
      <c r="L75" s="406">
        <v>1</v>
      </c>
      <c r="M75" s="407">
        <v>4</v>
      </c>
      <c r="N75" s="407">
        <v>5</v>
      </c>
      <c r="O75" s="407">
        <v>9</v>
      </c>
      <c r="P75" s="407">
        <v>1</v>
      </c>
      <c r="Q75" s="407">
        <v>5</v>
      </c>
      <c r="R75" s="407">
        <v>6</v>
      </c>
      <c r="S75" s="407">
        <v>11</v>
      </c>
      <c r="T75" s="407">
        <v>1</v>
      </c>
      <c r="U75" s="407">
        <v>3</v>
      </c>
      <c r="V75" s="407">
        <v>6</v>
      </c>
      <c r="W75" s="407">
        <v>9</v>
      </c>
      <c r="X75" s="407">
        <v>1</v>
      </c>
      <c r="Y75" s="407">
        <v>5</v>
      </c>
      <c r="Z75" s="407">
        <v>8</v>
      </c>
      <c r="AA75" s="407">
        <v>13</v>
      </c>
      <c r="AB75" s="406"/>
      <c r="AC75" s="406"/>
      <c r="AD75" s="406"/>
      <c r="AE75" s="406">
        <v>3</v>
      </c>
      <c r="AF75" s="406">
        <v>5</v>
      </c>
      <c r="AG75" s="406">
        <v>8</v>
      </c>
      <c r="AH75" s="406"/>
      <c r="AI75" s="406"/>
      <c r="AJ75" s="406"/>
      <c r="AK75" s="406">
        <v>3</v>
      </c>
      <c r="AL75" s="406">
        <v>3</v>
      </c>
      <c r="AM75" s="428"/>
    </row>
    <row r="76" spans="1:39" ht="23.25" customHeight="1">
      <c r="A76" s="427" t="s">
        <v>140</v>
      </c>
      <c r="B76" s="404">
        <v>703674</v>
      </c>
      <c r="C76" s="405" t="s">
        <v>217</v>
      </c>
      <c r="D76" s="406">
        <v>1</v>
      </c>
      <c r="E76" s="406" t="s">
        <v>485</v>
      </c>
      <c r="F76" s="406"/>
      <c r="G76" s="406">
        <v>7</v>
      </c>
      <c r="H76" s="406">
        <v>6</v>
      </c>
      <c r="I76" s="406">
        <v>123</v>
      </c>
      <c r="J76" s="406">
        <v>69</v>
      </c>
      <c r="K76" s="406">
        <v>54</v>
      </c>
      <c r="L76" s="406">
        <v>2</v>
      </c>
      <c r="M76" s="407">
        <v>19</v>
      </c>
      <c r="N76" s="407">
        <v>15</v>
      </c>
      <c r="O76" s="407">
        <v>34</v>
      </c>
      <c r="P76" s="407">
        <v>1</v>
      </c>
      <c r="Q76" s="407">
        <v>15</v>
      </c>
      <c r="R76" s="407">
        <v>7</v>
      </c>
      <c r="S76" s="407">
        <v>22</v>
      </c>
      <c r="T76" s="407">
        <v>1</v>
      </c>
      <c r="U76" s="407">
        <v>13</v>
      </c>
      <c r="V76" s="407">
        <v>6</v>
      </c>
      <c r="W76" s="407">
        <v>19</v>
      </c>
      <c r="X76" s="407">
        <v>2</v>
      </c>
      <c r="Y76" s="407">
        <v>22</v>
      </c>
      <c r="Z76" s="407">
        <v>26</v>
      </c>
      <c r="AA76" s="407">
        <v>48</v>
      </c>
      <c r="AB76" s="406"/>
      <c r="AC76" s="406"/>
      <c r="AD76" s="406"/>
      <c r="AE76" s="406">
        <v>17</v>
      </c>
      <c r="AF76" s="406">
        <v>14</v>
      </c>
      <c r="AG76" s="406">
        <v>31</v>
      </c>
      <c r="AH76" s="406">
        <v>1</v>
      </c>
      <c r="AI76" s="406"/>
      <c r="AJ76" s="406">
        <v>1</v>
      </c>
      <c r="AK76" s="406">
        <v>6</v>
      </c>
      <c r="AL76" s="406">
        <v>8</v>
      </c>
      <c r="AM76" s="428"/>
    </row>
    <row r="77" spans="1:39" ht="23.25" customHeight="1">
      <c r="A77" s="427" t="s">
        <v>140</v>
      </c>
      <c r="B77" s="404">
        <v>703809</v>
      </c>
      <c r="C77" s="405" t="s">
        <v>219</v>
      </c>
      <c r="D77" s="406">
        <v>1</v>
      </c>
      <c r="E77" s="406" t="s">
        <v>485</v>
      </c>
      <c r="F77" s="406"/>
      <c r="G77" s="406">
        <v>6</v>
      </c>
      <c r="H77" s="406">
        <v>5</v>
      </c>
      <c r="I77" s="406">
        <v>107</v>
      </c>
      <c r="J77" s="406">
        <v>47</v>
      </c>
      <c r="K77" s="406">
        <v>60</v>
      </c>
      <c r="L77" s="406">
        <v>1</v>
      </c>
      <c r="M77" s="407">
        <v>9</v>
      </c>
      <c r="N77" s="407">
        <v>19</v>
      </c>
      <c r="O77" s="407">
        <v>28</v>
      </c>
      <c r="P77" s="407">
        <v>1</v>
      </c>
      <c r="Q77" s="407">
        <v>6</v>
      </c>
      <c r="R77" s="407">
        <v>16</v>
      </c>
      <c r="S77" s="407">
        <v>22</v>
      </c>
      <c r="T77" s="407">
        <v>1</v>
      </c>
      <c r="U77" s="407">
        <v>7</v>
      </c>
      <c r="V77" s="407">
        <v>12</v>
      </c>
      <c r="W77" s="407">
        <v>19</v>
      </c>
      <c r="X77" s="407">
        <v>2</v>
      </c>
      <c r="Y77" s="407">
        <v>25</v>
      </c>
      <c r="Z77" s="407">
        <v>13</v>
      </c>
      <c r="AA77" s="407">
        <v>38</v>
      </c>
      <c r="AB77" s="406"/>
      <c r="AC77" s="406"/>
      <c r="AD77" s="406"/>
      <c r="AE77" s="406">
        <v>8</v>
      </c>
      <c r="AF77" s="406">
        <v>18</v>
      </c>
      <c r="AG77" s="406">
        <v>26</v>
      </c>
      <c r="AH77" s="406">
        <v>1</v>
      </c>
      <c r="AI77" s="406"/>
      <c r="AJ77" s="406">
        <v>1</v>
      </c>
      <c r="AK77" s="406">
        <v>6</v>
      </c>
      <c r="AL77" s="406">
        <v>8</v>
      </c>
      <c r="AM77" s="428"/>
    </row>
    <row r="78" spans="1:39" ht="23.25" customHeight="1">
      <c r="A78" s="427" t="s">
        <v>140</v>
      </c>
      <c r="B78" s="404">
        <v>709645</v>
      </c>
      <c r="C78" s="405" t="s">
        <v>228</v>
      </c>
      <c r="D78" s="406">
        <v>1</v>
      </c>
      <c r="E78" s="406" t="s">
        <v>485</v>
      </c>
      <c r="F78" s="406"/>
      <c r="G78" s="406">
        <v>18</v>
      </c>
      <c r="H78" s="406">
        <v>6</v>
      </c>
      <c r="I78" s="406">
        <v>134</v>
      </c>
      <c r="J78" s="406">
        <v>81</v>
      </c>
      <c r="K78" s="406">
        <v>53</v>
      </c>
      <c r="L78" s="406">
        <v>2</v>
      </c>
      <c r="M78" s="407">
        <v>23</v>
      </c>
      <c r="N78" s="407">
        <v>15</v>
      </c>
      <c r="O78" s="407">
        <v>38</v>
      </c>
      <c r="P78" s="407">
        <v>1</v>
      </c>
      <c r="Q78" s="407">
        <v>16</v>
      </c>
      <c r="R78" s="407">
        <v>13</v>
      </c>
      <c r="S78" s="407">
        <v>29</v>
      </c>
      <c r="T78" s="407">
        <v>1</v>
      </c>
      <c r="U78" s="407">
        <v>14</v>
      </c>
      <c r="V78" s="407">
        <v>8</v>
      </c>
      <c r="W78" s="407">
        <v>22</v>
      </c>
      <c r="X78" s="407">
        <v>2</v>
      </c>
      <c r="Y78" s="407">
        <v>28</v>
      </c>
      <c r="Z78" s="407">
        <v>17</v>
      </c>
      <c r="AA78" s="407">
        <v>45</v>
      </c>
      <c r="AB78" s="406"/>
      <c r="AC78" s="406"/>
      <c r="AD78" s="406"/>
      <c r="AE78" s="406">
        <v>24</v>
      </c>
      <c r="AF78" s="406">
        <v>13</v>
      </c>
      <c r="AG78" s="406">
        <v>37</v>
      </c>
      <c r="AH78" s="406">
        <v>1</v>
      </c>
      <c r="AI78" s="406"/>
      <c r="AJ78" s="406">
        <v>1</v>
      </c>
      <c r="AK78" s="406">
        <v>7</v>
      </c>
      <c r="AL78" s="406">
        <v>9</v>
      </c>
      <c r="AM78" s="428"/>
    </row>
    <row r="79" spans="1:39" ht="23.25" customHeight="1">
      <c r="A79" s="427" t="s">
        <v>140</v>
      </c>
      <c r="B79" s="404">
        <v>704487</v>
      </c>
      <c r="C79" s="405" t="s">
        <v>234</v>
      </c>
      <c r="D79" s="406">
        <v>1</v>
      </c>
      <c r="E79" s="406" t="s">
        <v>485</v>
      </c>
      <c r="F79" s="406" t="s">
        <v>495</v>
      </c>
      <c r="G79" s="406">
        <v>2</v>
      </c>
      <c r="H79" s="406">
        <v>4</v>
      </c>
      <c r="I79" s="406">
        <v>45</v>
      </c>
      <c r="J79" s="406">
        <v>24</v>
      </c>
      <c r="K79" s="406">
        <v>21</v>
      </c>
      <c r="L79" s="406">
        <v>1</v>
      </c>
      <c r="M79" s="407">
        <v>5</v>
      </c>
      <c r="N79" s="407">
        <v>5</v>
      </c>
      <c r="O79" s="407">
        <v>10</v>
      </c>
      <c r="P79" s="407">
        <v>1</v>
      </c>
      <c r="Q79" s="407">
        <v>7</v>
      </c>
      <c r="R79" s="407">
        <v>5</v>
      </c>
      <c r="S79" s="407">
        <v>12</v>
      </c>
      <c r="T79" s="407">
        <v>1</v>
      </c>
      <c r="U79" s="407">
        <v>8</v>
      </c>
      <c r="V79" s="407">
        <v>6</v>
      </c>
      <c r="W79" s="407">
        <v>14</v>
      </c>
      <c r="X79" s="407">
        <v>1</v>
      </c>
      <c r="Y79" s="407">
        <v>4</v>
      </c>
      <c r="Z79" s="407">
        <v>5</v>
      </c>
      <c r="AA79" s="407">
        <v>9</v>
      </c>
      <c r="AB79" s="406"/>
      <c r="AC79" s="406"/>
      <c r="AD79" s="406"/>
      <c r="AE79" s="406">
        <v>5</v>
      </c>
      <c r="AF79" s="406">
        <v>4</v>
      </c>
      <c r="AG79" s="406">
        <v>9</v>
      </c>
      <c r="AH79" s="406"/>
      <c r="AI79" s="406"/>
      <c r="AJ79" s="406"/>
      <c r="AK79" s="406">
        <v>3</v>
      </c>
      <c r="AL79" s="406">
        <v>3</v>
      </c>
      <c r="AM79" s="428"/>
    </row>
    <row r="80" spans="1:39" ht="23.25" customHeight="1">
      <c r="A80" s="427" t="s">
        <v>140</v>
      </c>
      <c r="B80" s="404">
        <v>703698</v>
      </c>
      <c r="C80" s="405" t="s">
        <v>237</v>
      </c>
      <c r="D80" s="406">
        <v>1</v>
      </c>
      <c r="E80" s="406" t="s">
        <v>485</v>
      </c>
      <c r="F80" s="406"/>
      <c r="G80" s="406">
        <v>8</v>
      </c>
      <c r="H80" s="406">
        <v>7</v>
      </c>
      <c r="I80" s="406">
        <v>136</v>
      </c>
      <c r="J80" s="406">
        <v>67</v>
      </c>
      <c r="K80" s="406">
        <v>69</v>
      </c>
      <c r="L80" s="406">
        <v>2</v>
      </c>
      <c r="M80" s="407">
        <v>14</v>
      </c>
      <c r="N80" s="407">
        <v>19</v>
      </c>
      <c r="O80" s="407">
        <v>33</v>
      </c>
      <c r="P80" s="407">
        <v>1</v>
      </c>
      <c r="Q80" s="407">
        <v>11</v>
      </c>
      <c r="R80" s="407">
        <v>14</v>
      </c>
      <c r="S80" s="407">
        <v>25</v>
      </c>
      <c r="T80" s="407">
        <v>2</v>
      </c>
      <c r="U80" s="407">
        <v>21</v>
      </c>
      <c r="V80" s="407">
        <v>16</v>
      </c>
      <c r="W80" s="407">
        <v>37</v>
      </c>
      <c r="X80" s="407">
        <v>2</v>
      </c>
      <c r="Y80" s="407">
        <v>21</v>
      </c>
      <c r="Z80" s="407">
        <v>20</v>
      </c>
      <c r="AA80" s="407">
        <v>41</v>
      </c>
      <c r="AB80" s="406"/>
      <c r="AC80" s="406"/>
      <c r="AD80" s="406"/>
      <c r="AE80" s="406">
        <v>14</v>
      </c>
      <c r="AF80" s="406">
        <v>20</v>
      </c>
      <c r="AG80" s="406">
        <v>34</v>
      </c>
      <c r="AH80" s="406">
        <v>1</v>
      </c>
      <c r="AI80" s="406"/>
      <c r="AJ80" s="406">
        <v>1</v>
      </c>
      <c r="AK80" s="406">
        <v>9</v>
      </c>
      <c r="AL80" s="406">
        <v>11</v>
      </c>
      <c r="AM80" s="428">
        <v>1</v>
      </c>
    </row>
    <row r="81" spans="1:39" ht="23.25" customHeight="1">
      <c r="A81" s="427" t="s">
        <v>140</v>
      </c>
      <c r="B81" s="404">
        <v>704119</v>
      </c>
      <c r="C81" s="405" t="s">
        <v>240</v>
      </c>
      <c r="D81" s="406">
        <v>1</v>
      </c>
      <c r="E81" s="406" t="s">
        <v>485</v>
      </c>
      <c r="F81" s="406" t="s">
        <v>495</v>
      </c>
      <c r="G81" s="406">
        <v>3</v>
      </c>
      <c r="H81" s="406">
        <v>4</v>
      </c>
      <c r="I81" s="406">
        <v>36</v>
      </c>
      <c r="J81" s="406">
        <v>22</v>
      </c>
      <c r="K81" s="406">
        <v>14</v>
      </c>
      <c r="L81" s="406">
        <v>1</v>
      </c>
      <c r="M81" s="407">
        <v>5</v>
      </c>
      <c r="N81" s="407">
        <v>4</v>
      </c>
      <c r="O81" s="407">
        <v>9</v>
      </c>
      <c r="P81" s="407">
        <v>1</v>
      </c>
      <c r="Q81" s="407">
        <v>6</v>
      </c>
      <c r="R81" s="407">
        <v>1</v>
      </c>
      <c r="S81" s="407">
        <v>7</v>
      </c>
      <c r="T81" s="407">
        <v>1</v>
      </c>
      <c r="U81" s="407">
        <v>6</v>
      </c>
      <c r="V81" s="407">
        <v>5</v>
      </c>
      <c r="W81" s="407">
        <v>11</v>
      </c>
      <c r="X81" s="407">
        <v>1</v>
      </c>
      <c r="Y81" s="407">
        <v>5</v>
      </c>
      <c r="Z81" s="407">
        <v>4</v>
      </c>
      <c r="AA81" s="407">
        <v>9</v>
      </c>
      <c r="AB81" s="406"/>
      <c r="AC81" s="406"/>
      <c r="AD81" s="406"/>
      <c r="AE81" s="406">
        <v>4</v>
      </c>
      <c r="AF81" s="406">
        <v>3</v>
      </c>
      <c r="AG81" s="406">
        <v>7</v>
      </c>
      <c r="AH81" s="406"/>
      <c r="AI81" s="406"/>
      <c r="AJ81" s="406"/>
      <c r="AK81" s="406">
        <v>3</v>
      </c>
      <c r="AL81" s="406">
        <v>3</v>
      </c>
      <c r="AM81" s="428"/>
    </row>
    <row r="82" spans="1:39" ht="23.25" customHeight="1">
      <c r="A82" s="427" t="s">
        <v>140</v>
      </c>
      <c r="B82" s="404">
        <v>759426</v>
      </c>
      <c r="C82" s="405" t="s">
        <v>242</v>
      </c>
      <c r="D82" s="406">
        <v>1</v>
      </c>
      <c r="E82" s="406" t="s">
        <v>485</v>
      </c>
      <c r="F82" s="406"/>
      <c r="G82" s="406">
        <v>5</v>
      </c>
      <c r="H82" s="406">
        <v>4</v>
      </c>
      <c r="I82" s="406">
        <v>75</v>
      </c>
      <c r="J82" s="406">
        <v>43</v>
      </c>
      <c r="K82" s="406">
        <v>32</v>
      </c>
      <c r="L82" s="406">
        <v>1</v>
      </c>
      <c r="M82" s="407">
        <v>7</v>
      </c>
      <c r="N82" s="407">
        <v>8</v>
      </c>
      <c r="O82" s="407">
        <v>15</v>
      </c>
      <c r="P82" s="407">
        <v>1</v>
      </c>
      <c r="Q82" s="407">
        <v>12</v>
      </c>
      <c r="R82" s="407">
        <v>5</v>
      </c>
      <c r="S82" s="407">
        <v>17</v>
      </c>
      <c r="T82" s="407">
        <v>1</v>
      </c>
      <c r="U82" s="407">
        <v>9</v>
      </c>
      <c r="V82" s="407">
        <v>9</v>
      </c>
      <c r="W82" s="407">
        <v>18</v>
      </c>
      <c r="X82" s="407">
        <v>1</v>
      </c>
      <c r="Y82" s="407">
        <v>15</v>
      </c>
      <c r="Z82" s="407">
        <v>10</v>
      </c>
      <c r="AA82" s="407">
        <v>25</v>
      </c>
      <c r="AB82" s="406"/>
      <c r="AC82" s="406"/>
      <c r="AD82" s="406"/>
      <c r="AE82" s="406">
        <v>7</v>
      </c>
      <c r="AF82" s="406">
        <v>8</v>
      </c>
      <c r="AG82" s="406">
        <v>15</v>
      </c>
      <c r="AH82" s="406">
        <v>1</v>
      </c>
      <c r="AI82" s="406"/>
      <c r="AJ82" s="406"/>
      <c r="AK82" s="406">
        <v>5</v>
      </c>
      <c r="AL82" s="406">
        <v>6</v>
      </c>
      <c r="AM82" s="428">
        <v>1</v>
      </c>
    </row>
    <row r="83" spans="1:39" ht="23.25" customHeight="1">
      <c r="A83" s="427" t="s">
        <v>140</v>
      </c>
      <c r="B83" s="404">
        <v>709549</v>
      </c>
      <c r="C83" s="405" t="s">
        <v>245</v>
      </c>
      <c r="D83" s="406">
        <v>1</v>
      </c>
      <c r="E83" s="406" t="s">
        <v>485</v>
      </c>
      <c r="F83" s="406"/>
      <c r="G83" s="406"/>
      <c r="H83" s="406">
        <v>4</v>
      </c>
      <c r="I83" s="406">
        <v>57</v>
      </c>
      <c r="J83" s="406">
        <v>31</v>
      </c>
      <c r="K83" s="406">
        <v>26</v>
      </c>
      <c r="L83" s="406">
        <v>1</v>
      </c>
      <c r="M83" s="407">
        <v>6</v>
      </c>
      <c r="N83" s="407">
        <v>6</v>
      </c>
      <c r="O83" s="407">
        <v>12</v>
      </c>
      <c r="P83" s="407">
        <v>1</v>
      </c>
      <c r="Q83" s="407">
        <v>9</v>
      </c>
      <c r="R83" s="407">
        <v>3</v>
      </c>
      <c r="S83" s="407">
        <v>12</v>
      </c>
      <c r="T83" s="407">
        <v>1</v>
      </c>
      <c r="U83" s="407">
        <v>6</v>
      </c>
      <c r="V83" s="407">
        <v>7</v>
      </c>
      <c r="W83" s="407">
        <v>13</v>
      </c>
      <c r="X83" s="407">
        <v>1</v>
      </c>
      <c r="Y83" s="407">
        <v>10</v>
      </c>
      <c r="Z83" s="407">
        <v>10</v>
      </c>
      <c r="AA83" s="407">
        <v>20</v>
      </c>
      <c r="AB83" s="406"/>
      <c r="AC83" s="406"/>
      <c r="AD83" s="406"/>
      <c r="AE83" s="406">
        <v>7</v>
      </c>
      <c r="AF83" s="406">
        <v>6</v>
      </c>
      <c r="AG83" s="406">
        <v>13</v>
      </c>
      <c r="AH83" s="406"/>
      <c r="AI83" s="406"/>
      <c r="AJ83" s="406"/>
      <c r="AK83" s="406">
        <v>5</v>
      </c>
      <c r="AL83" s="406">
        <v>5</v>
      </c>
      <c r="AM83" s="428"/>
    </row>
    <row r="84" spans="1:39" ht="23.25" customHeight="1">
      <c r="A84" s="427" t="s">
        <v>140</v>
      </c>
      <c r="B84" s="404">
        <v>704500</v>
      </c>
      <c r="C84" s="405" t="s">
        <v>247</v>
      </c>
      <c r="D84" s="406">
        <v>1</v>
      </c>
      <c r="E84" s="406" t="s">
        <v>485</v>
      </c>
      <c r="F84" s="406"/>
      <c r="G84" s="406">
        <v>4</v>
      </c>
      <c r="H84" s="406">
        <v>4</v>
      </c>
      <c r="I84" s="406">
        <v>58</v>
      </c>
      <c r="J84" s="406">
        <v>31</v>
      </c>
      <c r="K84" s="406">
        <v>27</v>
      </c>
      <c r="L84" s="406">
        <v>1</v>
      </c>
      <c r="M84" s="407">
        <v>9</v>
      </c>
      <c r="N84" s="407">
        <v>6</v>
      </c>
      <c r="O84" s="407">
        <v>15</v>
      </c>
      <c r="P84" s="407">
        <v>1</v>
      </c>
      <c r="Q84" s="407">
        <v>7</v>
      </c>
      <c r="R84" s="407">
        <v>5</v>
      </c>
      <c r="S84" s="407">
        <v>12</v>
      </c>
      <c r="T84" s="407">
        <v>1</v>
      </c>
      <c r="U84" s="407">
        <v>5</v>
      </c>
      <c r="V84" s="407">
        <v>5</v>
      </c>
      <c r="W84" s="407">
        <v>10</v>
      </c>
      <c r="X84" s="407">
        <v>1</v>
      </c>
      <c r="Y84" s="407">
        <v>10</v>
      </c>
      <c r="Z84" s="407">
        <v>11</v>
      </c>
      <c r="AA84" s="407">
        <v>21</v>
      </c>
      <c r="AB84" s="406"/>
      <c r="AC84" s="406"/>
      <c r="AD84" s="406"/>
      <c r="AE84" s="406">
        <v>9</v>
      </c>
      <c r="AF84" s="406">
        <v>7</v>
      </c>
      <c r="AG84" s="406">
        <v>16</v>
      </c>
      <c r="AH84" s="406">
        <v>1</v>
      </c>
      <c r="AI84" s="406"/>
      <c r="AJ84" s="406"/>
      <c r="AK84" s="406">
        <v>4</v>
      </c>
      <c r="AL84" s="406">
        <v>5</v>
      </c>
      <c r="AM84" s="428">
        <v>1</v>
      </c>
    </row>
    <row r="85" spans="1:39" ht="23.25" customHeight="1">
      <c r="A85" s="427" t="s">
        <v>140</v>
      </c>
      <c r="B85" s="404">
        <v>709537</v>
      </c>
      <c r="C85" s="405" t="s">
        <v>248</v>
      </c>
      <c r="D85" s="406">
        <v>1</v>
      </c>
      <c r="E85" s="406" t="s">
        <v>485</v>
      </c>
      <c r="F85" s="406" t="s">
        <v>495</v>
      </c>
      <c r="G85" s="406"/>
      <c r="H85" s="406">
        <v>4</v>
      </c>
      <c r="I85" s="406">
        <v>51</v>
      </c>
      <c r="J85" s="406">
        <v>19</v>
      </c>
      <c r="K85" s="406">
        <v>32</v>
      </c>
      <c r="L85" s="406">
        <v>1</v>
      </c>
      <c r="M85" s="407">
        <v>2</v>
      </c>
      <c r="N85" s="407">
        <v>5</v>
      </c>
      <c r="O85" s="407">
        <v>7</v>
      </c>
      <c r="P85" s="407">
        <v>1</v>
      </c>
      <c r="Q85" s="407">
        <v>5</v>
      </c>
      <c r="R85" s="407">
        <v>6</v>
      </c>
      <c r="S85" s="407">
        <v>11</v>
      </c>
      <c r="T85" s="407">
        <v>1</v>
      </c>
      <c r="U85" s="407">
        <v>7</v>
      </c>
      <c r="V85" s="407">
        <v>7</v>
      </c>
      <c r="W85" s="407">
        <v>14</v>
      </c>
      <c r="X85" s="407">
        <v>1</v>
      </c>
      <c r="Y85" s="407">
        <v>5</v>
      </c>
      <c r="Z85" s="407">
        <v>14</v>
      </c>
      <c r="AA85" s="407">
        <v>19</v>
      </c>
      <c r="AB85" s="406"/>
      <c r="AC85" s="406"/>
      <c r="AD85" s="406"/>
      <c r="AE85" s="406">
        <v>2</v>
      </c>
      <c r="AF85" s="406">
        <v>5</v>
      </c>
      <c r="AG85" s="406">
        <v>7</v>
      </c>
      <c r="AH85" s="406"/>
      <c r="AI85" s="406"/>
      <c r="AJ85" s="406"/>
      <c r="AK85" s="406">
        <v>5</v>
      </c>
      <c r="AL85" s="406">
        <v>5</v>
      </c>
      <c r="AM85" s="428"/>
    </row>
    <row r="86" spans="1:39" ht="23.25" customHeight="1">
      <c r="A86" s="427" t="s">
        <v>140</v>
      </c>
      <c r="B86" s="404">
        <v>703820</v>
      </c>
      <c r="C86" s="405" t="s">
        <v>254</v>
      </c>
      <c r="D86" s="406">
        <v>1</v>
      </c>
      <c r="E86" s="406" t="s">
        <v>485</v>
      </c>
      <c r="F86" s="406"/>
      <c r="G86" s="406">
        <v>12</v>
      </c>
      <c r="H86" s="406">
        <v>8</v>
      </c>
      <c r="I86" s="406">
        <v>162</v>
      </c>
      <c r="J86" s="406">
        <v>73</v>
      </c>
      <c r="K86" s="406">
        <v>89</v>
      </c>
      <c r="L86" s="406">
        <v>2</v>
      </c>
      <c r="M86" s="407">
        <v>12</v>
      </c>
      <c r="N86" s="407">
        <v>30</v>
      </c>
      <c r="O86" s="407">
        <v>42</v>
      </c>
      <c r="P86" s="407">
        <v>2</v>
      </c>
      <c r="Q86" s="407">
        <v>20</v>
      </c>
      <c r="R86" s="407">
        <v>15</v>
      </c>
      <c r="S86" s="407">
        <v>35</v>
      </c>
      <c r="T86" s="407">
        <v>1</v>
      </c>
      <c r="U86" s="407">
        <v>12</v>
      </c>
      <c r="V86" s="407">
        <v>12</v>
      </c>
      <c r="W86" s="407">
        <v>24</v>
      </c>
      <c r="X86" s="407">
        <v>3</v>
      </c>
      <c r="Y86" s="407">
        <v>29</v>
      </c>
      <c r="Z86" s="407">
        <v>32</v>
      </c>
      <c r="AA86" s="407">
        <v>61</v>
      </c>
      <c r="AB86" s="406"/>
      <c r="AC86" s="406"/>
      <c r="AD86" s="406"/>
      <c r="AE86" s="406">
        <v>10</v>
      </c>
      <c r="AF86" s="406">
        <v>30</v>
      </c>
      <c r="AG86" s="406">
        <v>40</v>
      </c>
      <c r="AH86" s="406">
        <v>1</v>
      </c>
      <c r="AI86" s="406"/>
      <c r="AJ86" s="406"/>
      <c r="AK86" s="406">
        <v>10</v>
      </c>
      <c r="AL86" s="406">
        <v>11</v>
      </c>
      <c r="AM86" s="428">
        <v>1</v>
      </c>
    </row>
    <row r="87" spans="1:39" ht="23.25" customHeight="1">
      <c r="A87" s="427" t="s">
        <v>140</v>
      </c>
      <c r="B87" s="404">
        <v>704509</v>
      </c>
      <c r="C87" s="405" t="s">
        <v>256</v>
      </c>
      <c r="D87" s="406">
        <v>1</v>
      </c>
      <c r="E87" s="406" t="s">
        <v>485</v>
      </c>
      <c r="F87" s="406" t="s">
        <v>495</v>
      </c>
      <c r="G87" s="406">
        <v>2</v>
      </c>
      <c r="H87" s="406">
        <v>4</v>
      </c>
      <c r="I87" s="406">
        <v>7</v>
      </c>
      <c r="J87" s="406">
        <v>4</v>
      </c>
      <c r="K87" s="406">
        <v>3</v>
      </c>
      <c r="L87" s="406">
        <v>1</v>
      </c>
      <c r="M87" s="407">
        <v>0</v>
      </c>
      <c r="N87" s="407">
        <v>2</v>
      </c>
      <c r="O87" s="407">
        <v>2</v>
      </c>
      <c r="P87" s="407">
        <v>1</v>
      </c>
      <c r="Q87" s="407">
        <v>1</v>
      </c>
      <c r="R87" s="407">
        <v>1</v>
      </c>
      <c r="S87" s="407">
        <v>2</v>
      </c>
      <c r="T87" s="407">
        <v>1</v>
      </c>
      <c r="U87" s="407">
        <v>2</v>
      </c>
      <c r="V87" s="407">
        <v>0</v>
      </c>
      <c r="W87" s="407">
        <v>2</v>
      </c>
      <c r="X87" s="407">
        <v>1</v>
      </c>
      <c r="Y87" s="407">
        <v>1</v>
      </c>
      <c r="Z87" s="407">
        <v>0</v>
      </c>
      <c r="AA87" s="407">
        <v>1</v>
      </c>
      <c r="AB87" s="406"/>
      <c r="AC87" s="406"/>
      <c r="AD87" s="406"/>
      <c r="AE87" s="406"/>
      <c r="AF87" s="406">
        <v>2</v>
      </c>
      <c r="AG87" s="406">
        <v>2</v>
      </c>
      <c r="AH87" s="406"/>
      <c r="AI87" s="406"/>
      <c r="AJ87" s="406"/>
      <c r="AK87" s="406">
        <v>1</v>
      </c>
      <c r="AL87" s="406">
        <v>1</v>
      </c>
      <c r="AM87" s="428"/>
    </row>
    <row r="88" spans="1:39" ht="23.25" customHeight="1">
      <c r="A88" s="427" t="s">
        <v>140</v>
      </c>
      <c r="B88" s="404">
        <v>703831</v>
      </c>
      <c r="C88" s="405" t="s">
        <v>257</v>
      </c>
      <c r="D88" s="406">
        <v>1</v>
      </c>
      <c r="E88" s="406" t="s">
        <v>485</v>
      </c>
      <c r="F88" s="406"/>
      <c r="G88" s="406">
        <v>6</v>
      </c>
      <c r="H88" s="406">
        <v>5</v>
      </c>
      <c r="I88" s="406">
        <v>112</v>
      </c>
      <c r="J88" s="406">
        <v>46</v>
      </c>
      <c r="K88" s="406">
        <v>66</v>
      </c>
      <c r="L88" s="406">
        <v>1</v>
      </c>
      <c r="M88" s="407">
        <v>11</v>
      </c>
      <c r="N88" s="407">
        <v>15</v>
      </c>
      <c r="O88" s="407">
        <v>26</v>
      </c>
      <c r="P88" s="407">
        <v>1</v>
      </c>
      <c r="Q88" s="407">
        <v>10</v>
      </c>
      <c r="R88" s="407">
        <v>9</v>
      </c>
      <c r="S88" s="407">
        <v>19</v>
      </c>
      <c r="T88" s="407">
        <v>1</v>
      </c>
      <c r="U88" s="407">
        <v>12</v>
      </c>
      <c r="V88" s="407">
        <v>13</v>
      </c>
      <c r="W88" s="407">
        <v>25</v>
      </c>
      <c r="X88" s="407">
        <v>2</v>
      </c>
      <c r="Y88" s="407">
        <v>13</v>
      </c>
      <c r="Z88" s="407">
        <v>29</v>
      </c>
      <c r="AA88" s="407">
        <v>42</v>
      </c>
      <c r="AB88" s="406"/>
      <c r="AC88" s="406"/>
      <c r="AD88" s="406"/>
      <c r="AE88" s="406">
        <v>12</v>
      </c>
      <c r="AF88" s="406">
        <v>15</v>
      </c>
      <c r="AG88" s="406">
        <v>27</v>
      </c>
      <c r="AH88" s="406">
        <v>1</v>
      </c>
      <c r="AI88" s="406"/>
      <c r="AJ88" s="406">
        <v>1</v>
      </c>
      <c r="AK88" s="406">
        <v>6</v>
      </c>
      <c r="AL88" s="406">
        <v>8</v>
      </c>
      <c r="AM88" s="428"/>
    </row>
    <row r="89" spans="1:39" ht="23.25" customHeight="1">
      <c r="A89" s="427" t="s">
        <v>140</v>
      </c>
      <c r="B89" s="404">
        <v>709521</v>
      </c>
      <c r="C89" s="405" t="s">
        <v>259</v>
      </c>
      <c r="D89" s="406">
        <v>1</v>
      </c>
      <c r="E89" s="406" t="s">
        <v>485</v>
      </c>
      <c r="F89" s="406"/>
      <c r="G89" s="406">
        <v>6</v>
      </c>
      <c r="H89" s="406">
        <v>4</v>
      </c>
      <c r="I89" s="406">
        <v>69</v>
      </c>
      <c r="J89" s="406">
        <v>31</v>
      </c>
      <c r="K89" s="406">
        <v>38</v>
      </c>
      <c r="L89" s="406">
        <v>1</v>
      </c>
      <c r="M89" s="407">
        <v>4</v>
      </c>
      <c r="N89" s="407">
        <v>6</v>
      </c>
      <c r="O89" s="407">
        <v>10</v>
      </c>
      <c r="P89" s="407">
        <v>1</v>
      </c>
      <c r="Q89" s="407">
        <v>5</v>
      </c>
      <c r="R89" s="407">
        <v>9</v>
      </c>
      <c r="S89" s="407">
        <v>14</v>
      </c>
      <c r="T89" s="407">
        <v>1</v>
      </c>
      <c r="U89" s="407">
        <v>10</v>
      </c>
      <c r="V89" s="407">
        <v>10</v>
      </c>
      <c r="W89" s="407">
        <v>20</v>
      </c>
      <c r="X89" s="407">
        <v>1</v>
      </c>
      <c r="Y89" s="407">
        <v>12</v>
      </c>
      <c r="Z89" s="407">
        <v>13</v>
      </c>
      <c r="AA89" s="407">
        <v>25</v>
      </c>
      <c r="AB89" s="406"/>
      <c r="AC89" s="406"/>
      <c r="AD89" s="406"/>
      <c r="AE89" s="406">
        <v>4</v>
      </c>
      <c r="AF89" s="406">
        <v>7</v>
      </c>
      <c r="AG89" s="406">
        <v>11</v>
      </c>
      <c r="AH89" s="406">
        <v>1</v>
      </c>
      <c r="AI89" s="406"/>
      <c r="AJ89" s="406"/>
      <c r="AK89" s="406">
        <v>4</v>
      </c>
      <c r="AL89" s="406">
        <v>5</v>
      </c>
      <c r="AM89" s="428"/>
    </row>
    <row r="90" spans="1:39" ht="23.25" customHeight="1">
      <c r="A90" s="427" t="s">
        <v>140</v>
      </c>
      <c r="B90" s="404">
        <v>703841</v>
      </c>
      <c r="C90" s="405" t="s">
        <v>261</v>
      </c>
      <c r="D90" s="406">
        <v>1</v>
      </c>
      <c r="E90" s="406" t="s">
        <v>485</v>
      </c>
      <c r="F90" s="406"/>
      <c r="G90" s="406">
        <v>10</v>
      </c>
      <c r="H90" s="406">
        <v>5</v>
      </c>
      <c r="I90" s="406">
        <v>112</v>
      </c>
      <c r="J90" s="406">
        <v>66</v>
      </c>
      <c r="K90" s="406">
        <v>46</v>
      </c>
      <c r="L90" s="406">
        <v>1</v>
      </c>
      <c r="M90" s="407">
        <v>16</v>
      </c>
      <c r="N90" s="407">
        <v>8</v>
      </c>
      <c r="O90" s="407">
        <v>24</v>
      </c>
      <c r="P90" s="407">
        <v>1</v>
      </c>
      <c r="Q90" s="407">
        <v>16</v>
      </c>
      <c r="R90" s="407">
        <v>7</v>
      </c>
      <c r="S90" s="407">
        <v>23</v>
      </c>
      <c r="T90" s="407">
        <v>1</v>
      </c>
      <c r="U90" s="407">
        <v>15</v>
      </c>
      <c r="V90" s="407">
        <v>14</v>
      </c>
      <c r="W90" s="407">
        <v>29</v>
      </c>
      <c r="X90" s="407">
        <v>2</v>
      </c>
      <c r="Y90" s="407">
        <v>19</v>
      </c>
      <c r="Z90" s="407">
        <v>17</v>
      </c>
      <c r="AA90" s="407">
        <v>36</v>
      </c>
      <c r="AB90" s="406"/>
      <c r="AC90" s="406"/>
      <c r="AD90" s="406"/>
      <c r="AE90" s="406">
        <v>16</v>
      </c>
      <c r="AF90" s="406">
        <v>8</v>
      </c>
      <c r="AG90" s="406">
        <v>24</v>
      </c>
      <c r="AH90" s="406">
        <v>1</v>
      </c>
      <c r="AI90" s="406"/>
      <c r="AJ90" s="406">
        <v>1</v>
      </c>
      <c r="AK90" s="406">
        <v>6</v>
      </c>
      <c r="AL90" s="406">
        <v>8</v>
      </c>
      <c r="AM90" s="428"/>
    </row>
    <row r="91" spans="1:39" ht="23.25" customHeight="1">
      <c r="A91" s="427" t="s">
        <v>140</v>
      </c>
      <c r="B91" s="404">
        <v>704536</v>
      </c>
      <c r="C91" s="405" t="s">
        <v>263</v>
      </c>
      <c r="D91" s="406">
        <v>1</v>
      </c>
      <c r="E91" s="406" t="s">
        <v>485</v>
      </c>
      <c r="F91" s="406" t="s">
        <v>495</v>
      </c>
      <c r="G91" s="406">
        <v>2</v>
      </c>
      <c r="H91" s="406">
        <v>4</v>
      </c>
      <c r="I91" s="406">
        <v>28</v>
      </c>
      <c r="J91" s="406">
        <v>12</v>
      </c>
      <c r="K91" s="406">
        <v>16</v>
      </c>
      <c r="L91" s="406">
        <v>1</v>
      </c>
      <c r="M91" s="407">
        <v>3</v>
      </c>
      <c r="N91" s="407">
        <v>6</v>
      </c>
      <c r="O91" s="407">
        <v>9</v>
      </c>
      <c r="P91" s="407">
        <v>1</v>
      </c>
      <c r="Q91" s="407">
        <v>3</v>
      </c>
      <c r="R91" s="407">
        <v>3</v>
      </c>
      <c r="S91" s="407">
        <v>6</v>
      </c>
      <c r="T91" s="407">
        <v>1</v>
      </c>
      <c r="U91" s="407">
        <v>2</v>
      </c>
      <c r="V91" s="407">
        <v>1</v>
      </c>
      <c r="W91" s="407">
        <v>3</v>
      </c>
      <c r="X91" s="407">
        <v>1</v>
      </c>
      <c r="Y91" s="407">
        <v>4</v>
      </c>
      <c r="Z91" s="407">
        <v>6</v>
      </c>
      <c r="AA91" s="407">
        <v>10</v>
      </c>
      <c r="AB91" s="406"/>
      <c r="AC91" s="406"/>
      <c r="AD91" s="406"/>
      <c r="AE91" s="406">
        <v>2</v>
      </c>
      <c r="AF91" s="406">
        <v>1</v>
      </c>
      <c r="AG91" s="406">
        <v>3</v>
      </c>
      <c r="AH91" s="406"/>
      <c r="AI91" s="406"/>
      <c r="AJ91" s="406"/>
      <c r="AK91" s="406">
        <v>2</v>
      </c>
      <c r="AL91" s="406">
        <v>2</v>
      </c>
      <c r="AM91" s="428"/>
    </row>
    <row r="92" spans="1:39" ht="23.25" customHeight="1">
      <c r="A92" s="427" t="s">
        <v>140</v>
      </c>
      <c r="B92" s="404">
        <v>703702</v>
      </c>
      <c r="C92" s="405" t="s">
        <v>266</v>
      </c>
      <c r="D92" s="406">
        <v>1</v>
      </c>
      <c r="E92" s="406" t="s">
        <v>485</v>
      </c>
      <c r="F92" s="406"/>
      <c r="G92" s="406">
        <v>9</v>
      </c>
      <c r="H92" s="406">
        <v>4</v>
      </c>
      <c r="I92" s="406">
        <v>63</v>
      </c>
      <c r="J92" s="406">
        <v>26</v>
      </c>
      <c r="K92" s="406">
        <v>37</v>
      </c>
      <c r="L92" s="406">
        <v>1</v>
      </c>
      <c r="M92" s="407">
        <v>4</v>
      </c>
      <c r="N92" s="407">
        <v>11</v>
      </c>
      <c r="O92" s="407">
        <v>15</v>
      </c>
      <c r="P92" s="407">
        <v>1</v>
      </c>
      <c r="Q92" s="407">
        <v>8</v>
      </c>
      <c r="R92" s="407">
        <v>8</v>
      </c>
      <c r="S92" s="407">
        <v>16</v>
      </c>
      <c r="T92" s="407">
        <v>1</v>
      </c>
      <c r="U92" s="407">
        <v>9</v>
      </c>
      <c r="V92" s="407">
        <v>13</v>
      </c>
      <c r="W92" s="407">
        <v>22</v>
      </c>
      <c r="X92" s="407">
        <v>1</v>
      </c>
      <c r="Y92" s="407">
        <v>5</v>
      </c>
      <c r="Z92" s="407">
        <v>5</v>
      </c>
      <c r="AA92" s="407">
        <v>10</v>
      </c>
      <c r="AB92" s="406"/>
      <c r="AC92" s="406"/>
      <c r="AD92" s="406"/>
      <c r="AE92" s="406">
        <v>3</v>
      </c>
      <c r="AF92" s="406">
        <v>10</v>
      </c>
      <c r="AG92" s="406">
        <v>13</v>
      </c>
      <c r="AH92" s="406">
        <v>1</v>
      </c>
      <c r="AI92" s="406"/>
      <c r="AJ92" s="406"/>
      <c r="AK92" s="406">
        <v>6</v>
      </c>
      <c r="AL92" s="406">
        <v>7</v>
      </c>
      <c r="AM92" s="428">
        <v>1</v>
      </c>
    </row>
    <row r="93" spans="1:39" ht="23.25" customHeight="1">
      <c r="A93" s="427" t="s">
        <v>140</v>
      </c>
      <c r="B93" s="404">
        <v>703712</v>
      </c>
      <c r="C93" s="405" t="s">
        <v>268</v>
      </c>
      <c r="D93" s="406">
        <v>1</v>
      </c>
      <c r="E93" s="406" t="s">
        <v>485</v>
      </c>
      <c r="F93" s="406"/>
      <c r="G93" s="406">
        <v>5</v>
      </c>
      <c r="H93" s="406">
        <v>4</v>
      </c>
      <c r="I93" s="406">
        <v>76</v>
      </c>
      <c r="J93" s="406">
        <v>37</v>
      </c>
      <c r="K93" s="406">
        <v>39</v>
      </c>
      <c r="L93" s="406">
        <v>1</v>
      </c>
      <c r="M93" s="407">
        <v>8</v>
      </c>
      <c r="N93" s="407">
        <v>9</v>
      </c>
      <c r="O93" s="407">
        <v>17</v>
      </c>
      <c r="P93" s="407">
        <v>1</v>
      </c>
      <c r="Q93" s="407">
        <v>7</v>
      </c>
      <c r="R93" s="407">
        <v>8</v>
      </c>
      <c r="S93" s="407">
        <v>15</v>
      </c>
      <c r="T93" s="407">
        <v>1</v>
      </c>
      <c r="U93" s="407">
        <v>8</v>
      </c>
      <c r="V93" s="407">
        <v>8</v>
      </c>
      <c r="W93" s="407">
        <v>16</v>
      </c>
      <c r="X93" s="407">
        <v>1</v>
      </c>
      <c r="Y93" s="407">
        <v>14</v>
      </c>
      <c r="Z93" s="407">
        <v>14</v>
      </c>
      <c r="AA93" s="407">
        <v>28</v>
      </c>
      <c r="AB93" s="406"/>
      <c r="AC93" s="406"/>
      <c r="AD93" s="406"/>
      <c r="AE93" s="406">
        <v>6</v>
      </c>
      <c r="AF93" s="406">
        <v>8</v>
      </c>
      <c r="AG93" s="406">
        <v>14</v>
      </c>
      <c r="AH93" s="406">
        <v>1</v>
      </c>
      <c r="AI93" s="406"/>
      <c r="AJ93" s="406">
        <v>1</v>
      </c>
      <c r="AK93" s="406">
        <v>5</v>
      </c>
      <c r="AL93" s="406">
        <v>7</v>
      </c>
      <c r="AM93" s="428"/>
    </row>
    <row r="94" spans="1:39" ht="23.25" customHeight="1">
      <c r="A94" s="427" t="s">
        <v>140</v>
      </c>
      <c r="B94" s="404">
        <v>704187</v>
      </c>
      <c r="C94" s="405" t="s">
        <v>269</v>
      </c>
      <c r="D94" s="406">
        <v>1</v>
      </c>
      <c r="E94" s="406" t="s">
        <v>485</v>
      </c>
      <c r="F94" s="406"/>
      <c r="G94" s="406">
        <v>6</v>
      </c>
      <c r="H94" s="406">
        <v>4</v>
      </c>
      <c r="I94" s="406">
        <v>85</v>
      </c>
      <c r="J94" s="406">
        <v>43</v>
      </c>
      <c r="K94" s="406">
        <v>42</v>
      </c>
      <c r="L94" s="406">
        <v>1</v>
      </c>
      <c r="M94" s="407">
        <v>9</v>
      </c>
      <c r="N94" s="407">
        <v>3</v>
      </c>
      <c r="O94" s="407">
        <v>12</v>
      </c>
      <c r="P94" s="407">
        <v>1</v>
      </c>
      <c r="Q94" s="407">
        <v>6</v>
      </c>
      <c r="R94" s="407">
        <v>14</v>
      </c>
      <c r="S94" s="407">
        <v>20</v>
      </c>
      <c r="T94" s="407">
        <v>1</v>
      </c>
      <c r="U94" s="407">
        <v>14</v>
      </c>
      <c r="V94" s="407">
        <v>13</v>
      </c>
      <c r="W94" s="407">
        <v>27</v>
      </c>
      <c r="X94" s="407">
        <v>1</v>
      </c>
      <c r="Y94" s="407">
        <v>14</v>
      </c>
      <c r="Z94" s="407">
        <v>12</v>
      </c>
      <c r="AA94" s="407">
        <v>26</v>
      </c>
      <c r="AB94" s="406"/>
      <c r="AC94" s="406"/>
      <c r="AD94" s="406"/>
      <c r="AE94" s="406">
        <v>11</v>
      </c>
      <c r="AF94" s="406">
        <v>4</v>
      </c>
      <c r="AG94" s="406">
        <v>15</v>
      </c>
      <c r="AH94" s="406">
        <v>1</v>
      </c>
      <c r="AI94" s="406"/>
      <c r="AJ94" s="406"/>
      <c r="AK94" s="406">
        <v>5</v>
      </c>
      <c r="AL94" s="406">
        <v>6</v>
      </c>
      <c r="AM94" s="428"/>
    </row>
    <row r="95" spans="1:39" ht="23.25" customHeight="1">
      <c r="A95" s="427" t="s">
        <v>140</v>
      </c>
      <c r="B95" s="404">
        <v>704751</v>
      </c>
      <c r="C95" s="405" t="s">
        <v>271</v>
      </c>
      <c r="D95" s="406">
        <v>1</v>
      </c>
      <c r="E95" s="406" t="s">
        <v>485</v>
      </c>
      <c r="F95" s="406" t="s">
        <v>495</v>
      </c>
      <c r="G95" s="406">
        <v>2</v>
      </c>
      <c r="H95" s="406">
        <v>4</v>
      </c>
      <c r="I95" s="406">
        <v>18</v>
      </c>
      <c r="J95" s="406">
        <v>9</v>
      </c>
      <c r="K95" s="406">
        <v>9</v>
      </c>
      <c r="L95" s="406">
        <v>1</v>
      </c>
      <c r="M95" s="407">
        <v>6</v>
      </c>
      <c r="N95" s="407">
        <v>1</v>
      </c>
      <c r="O95" s="407">
        <v>7</v>
      </c>
      <c r="P95" s="407">
        <v>1</v>
      </c>
      <c r="Q95" s="407">
        <v>1</v>
      </c>
      <c r="R95" s="407">
        <v>2</v>
      </c>
      <c r="S95" s="407">
        <v>3</v>
      </c>
      <c r="T95" s="407">
        <v>1</v>
      </c>
      <c r="U95" s="407">
        <v>1</v>
      </c>
      <c r="V95" s="407">
        <v>3</v>
      </c>
      <c r="W95" s="407">
        <v>4</v>
      </c>
      <c r="X95" s="407">
        <v>1</v>
      </c>
      <c r="Y95" s="407">
        <v>1</v>
      </c>
      <c r="Z95" s="407">
        <v>3</v>
      </c>
      <c r="AA95" s="407">
        <v>4</v>
      </c>
      <c r="AB95" s="406"/>
      <c r="AC95" s="406"/>
      <c r="AD95" s="406"/>
      <c r="AE95" s="406">
        <v>6</v>
      </c>
      <c r="AF95" s="406">
        <v>1</v>
      </c>
      <c r="AG95" s="406">
        <v>7</v>
      </c>
      <c r="AH95" s="406"/>
      <c r="AI95" s="406"/>
      <c r="AJ95" s="406"/>
      <c r="AK95" s="406">
        <v>1</v>
      </c>
      <c r="AL95" s="406">
        <v>1</v>
      </c>
      <c r="AM95" s="428"/>
    </row>
    <row r="96" spans="1:39" ht="23.25" customHeight="1">
      <c r="A96" s="427" t="s">
        <v>140</v>
      </c>
      <c r="B96" s="404">
        <v>709508</v>
      </c>
      <c r="C96" s="405" t="s">
        <v>286</v>
      </c>
      <c r="D96" s="406">
        <v>1</v>
      </c>
      <c r="E96" s="406" t="s">
        <v>485</v>
      </c>
      <c r="F96" s="406"/>
      <c r="G96" s="406">
        <v>11</v>
      </c>
      <c r="H96" s="406">
        <v>4</v>
      </c>
      <c r="I96" s="406">
        <v>72</v>
      </c>
      <c r="J96" s="406">
        <v>37</v>
      </c>
      <c r="K96" s="406">
        <v>35</v>
      </c>
      <c r="L96" s="406">
        <v>1</v>
      </c>
      <c r="M96" s="407">
        <v>10</v>
      </c>
      <c r="N96" s="407">
        <v>9</v>
      </c>
      <c r="O96" s="407">
        <v>19</v>
      </c>
      <c r="P96" s="407">
        <v>1</v>
      </c>
      <c r="Q96" s="407">
        <v>5</v>
      </c>
      <c r="R96" s="407">
        <v>9</v>
      </c>
      <c r="S96" s="407">
        <v>14</v>
      </c>
      <c r="T96" s="407">
        <v>1</v>
      </c>
      <c r="U96" s="407">
        <v>7</v>
      </c>
      <c r="V96" s="407">
        <v>6</v>
      </c>
      <c r="W96" s="407">
        <v>13</v>
      </c>
      <c r="X96" s="407">
        <v>1</v>
      </c>
      <c r="Y96" s="407">
        <v>15</v>
      </c>
      <c r="Z96" s="407">
        <v>11</v>
      </c>
      <c r="AA96" s="407">
        <v>26</v>
      </c>
      <c r="AB96" s="406"/>
      <c r="AC96" s="406"/>
      <c r="AD96" s="406"/>
      <c r="AE96" s="406">
        <v>10</v>
      </c>
      <c r="AF96" s="406">
        <v>8</v>
      </c>
      <c r="AG96" s="406">
        <v>18</v>
      </c>
      <c r="AH96" s="406">
        <v>1</v>
      </c>
      <c r="AI96" s="406"/>
      <c r="AJ96" s="406"/>
      <c r="AK96" s="406">
        <v>6</v>
      </c>
      <c r="AL96" s="406">
        <v>7</v>
      </c>
      <c r="AM96" s="428">
        <v>1</v>
      </c>
    </row>
    <row r="97" spans="1:39" ht="23.25" customHeight="1">
      <c r="A97" s="427" t="s">
        <v>140</v>
      </c>
      <c r="B97" s="404">
        <v>709496</v>
      </c>
      <c r="C97" s="405" t="s">
        <v>289</v>
      </c>
      <c r="D97" s="406">
        <v>1</v>
      </c>
      <c r="E97" s="406" t="s">
        <v>485</v>
      </c>
      <c r="F97" s="406" t="s">
        <v>495</v>
      </c>
      <c r="G97" s="406"/>
      <c r="H97" s="406">
        <v>4</v>
      </c>
      <c r="I97" s="406">
        <v>45</v>
      </c>
      <c r="J97" s="406">
        <v>23</v>
      </c>
      <c r="K97" s="406">
        <v>22</v>
      </c>
      <c r="L97" s="406">
        <v>1</v>
      </c>
      <c r="M97" s="407">
        <v>7</v>
      </c>
      <c r="N97" s="407">
        <v>6</v>
      </c>
      <c r="O97" s="407">
        <v>13</v>
      </c>
      <c r="P97" s="407">
        <v>1</v>
      </c>
      <c r="Q97" s="407">
        <v>3</v>
      </c>
      <c r="R97" s="407">
        <v>5</v>
      </c>
      <c r="S97" s="407">
        <v>8</v>
      </c>
      <c r="T97" s="407">
        <v>1</v>
      </c>
      <c r="U97" s="407">
        <v>6</v>
      </c>
      <c r="V97" s="407">
        <v>5</v>
      </c>
      <c r="W97" s="407">
        <v>11</v>
      </c>
      <c r="X97" s="407">
        <v>1</v>
      </c>
      <c r="Y97" s="407">
        <v>7</v>
      </c>
      <c r="Z97" s="407">
        <v>6</v>
      </c>
      <c r="AA97" s="407">
        <v>13</v>
      </c>
      <c r="AB97" s="406"/>
      <c r="AC97" s="406"/>
      <c r="AD97" s="406"/>
      <c r="AE97" s="406">
        <v>8</v>
      </c>
      <c r="AF97" s="406">
        <v>5</v>
      </c>
      <c r="AG97" s="406">
        <v>13</v>
      </c>
      <c r="AH97" s="406"/>
      <c r="AI97" s="406"/>
      <c r="AJ97" s="406"/>
      <c r="AK97" s="406">
        <v>4</v>
      </c>
      <c r="AL97" s="406">
        <v>4</v>
      </c>
      <c r="AM97" s="428"/>
    </row>
    <row r="98" spans="1:39" ht="23.25" customHeight="1">
      <c r="A98" s="427" t="s">
        <v>140</v>
      </c>
      <c r="B98" s="404">
        <v>709485</v>
      </c>
      <c r="C98" s="405" t="s">
        <v>291</v>
      </c>
      <c r="D98" s="406">
        <v>1</v>
      </c>
      <c r="E98" s="406" t="s">
        <v>485</v>
      </c>
      <c r="F98" s="406"/>
      <c r="G98" s="406">
        <v>9</v>
      </c>
      <c r="H98" s="406">
        <v>4</v>
      </c>
      <c r="I98" s="406">
        <v>73</v>
      </c>
      <c r="J98" s="406">
        <v>39</v>
      </c>
      <c r="K98" s="406">
        <v>34</v>
      </c>
      <c r="L98" s="406">
        <v>1</v>
      </c>
      <c r="M98" s="407">
        <v>11</v>
      </c>
      <c r="N98" s="407">
        <v>10</v>
      </c>
      <c r="O98" s="407">
        <v>21</v>
      </c>
      <c r="P98" s="407">
        <v>1</v>
      </c>
      <c r="Q98" s="407">
        <v>11</v>
      </c>
      <c r="R98" s="407">
        <v>5</v>
      </c>
      <c r="S98" s="407">
        <v>16</v>
      </c>
      <c r="T98" s="407">
        <v>1</v>
      </c>
      <c r="U98" s="407">
        <v>4</v>
      </c>
      <c r="V98" s="407">
        <v>10</v>
      </c>
      <c r="W98" s="407">
        <v>14</v>
      </c>
      <c r="X98" s="407">
        <v>1</v>
      </c>
      <c r="Y98" s="407">
        <v>13</v>
      </c>
      <c r="Z98" s="407">
        <v>9</v>
      </c>
      <c r="AA98" s="407">
        <v>22</v>
      </c>
      <c r="AB98" s="406"/>
      <c r="AC98" s="406"/>
      <c r="AD98" s="406"/>
      <c r="AE98" s="406">
        <v>12</v>
      </c>
      <c r="AF98" s="406">
        <v>10</v>
      </c>
      <c r="AG98" s="406">
        <v>22</v>
      </c>
      <c r="AH98" s="406">
        <v>1</v>
      </c>
      <c r="AI98" s="406"/>
      <c r="AJ98" s="406">
        <v>1</v>
      </c>
      <c r="AK98" s="406">
        <v>5</v>
      </c>
      <c r="AL98" s="406">
        <v>7</v>
      </c>
      <c r="AM98" s="428"/>
    </row>
    <row r="99" spans="1:39" ht="23.25" customHeight="1">
      <c r="A99" s="427" t="s">
        <v>140</v>
      </c>
      <c r="B99" s="404">
        <v>704111</v>
      </c>
      <c r="C99" s="405" t="s">
        <v>319</v>
      </c>
      <c r="D99" s="406">
        <v>1</v>
      </c>
      <c r="E99" s="406" t="s">
        <v>485</v>
      </c>
      <c r="F99" s="406"/>
      <c r="G99" s="406">
        <v>7</v>
      </c>
      <c r="H99" s="406">
        <v>5</v>
      </c>
      <c r="I99" s="406">
        <v>131</v>
      </c>
      <c r="J99" s="406">
        <v>72</v>
      </c>
      <c r="K99" s="406">
        <v>59</v>
      </c>
      <c r="L99" s="406">
        <v>1</v>
      </c>
      <c r="M99" s="407">
        <v>15</v>
      </c>
      <c r="N99" s="407">
        <v>14</v>
      </c>
      <c r="O99" s="407">
        <v>29</v>
      </c>
      <c r="P99" s="407">
        <v>1</v>
      </c>
      <c r="Q99" s="407">
        <v>20</v>
      </c>
      <c r="R99" s="407">
        <v>6</v>
      </c>
      <c r="S99" s="407">
        <v>26</v>
      </c>
      <c r="T99" s="407">
        <v>1</v>
      </c>
      <c r="U99" s="407">
        <v>14</v>
      </c>
      <c r="V99" s="407">
        <v>12</v>
      </c>
      <c r="W99" s="407">
        <v>26</v>
      </c>
      <c r="X99" s="407">
        <v>2</v>
      </c>
      <c r="Y99" s="407">
        <v>23</v>
      </c>
      <c r="Z99" s="407">
        <v>27</v>
      </c>
      <c r="AA99" s="407">
        <v>50</v>
      </c>
      <c r="AB99" s="406"/>
      <c r="AC99" s="406"/>
      <c r="AD99" s="406"/>
      <c r="AE99" s="406">
        <v>16</v>
      </c>
      <c r="AF99" s="406">
        <v>16</v>
      </c>
      <c r="AG99" s="406">
        <v>32</v>
      </c>
      <c r="AH99" s="406">
        <v>1</v>
      </c>
      <c r="AI99" s="406"/>
      <c r="AJ99" s="406">
        <v>1</v>
      </c>
      <c r="AK99" s="406">
        <v>5</v>
      </c>
      <c r="AL99" s="406">
        <v>7</v>
      </c>
      <c r="AM99" s="428">
        <v>2</v>
      </c>
    </row>
    <row r="100" spans="1:39" ht="23.25" customHeight="1">
      <c r="A100" s="427" t="s">
        <v>140</v>
      </c>
      <c r="B100" s="404">
        <v>704768</v>
      </c>
      <c r="C100" s="405" t="s">
        <v>320</v>
      </c>
      <c r="D100" s="406">
        <v>1</v>
      </c>
      <c r="E100" s="406" t="s">
        <v>485</v>
      </c>
      <c r="F100" s="406" t="s">
        <v>495</v>
      </c>
      <c r="G100" s="406">
        <v>2</v>
      </c>
      <c r="H100" s="406">
        <v>4</v>
      </c>
      <c r="I100" s="406">
        <v>13</v>
      </c>
      <c r="J100" s="406">
        <v>4</v>
      </c>
      <c r="K100" s="406">
        <v>9</v>
      </c>
      <c r="L100" s="406">
        <v>1</v>
      </c>
      <c r="M100" s="407">
        <v>1</v>
      </c>
      <c r="N100" s="407">
        <v>2</v>
      </c>
      <c r="O100" s="407">
        <v>3</v>
      </c>
      <c r="P100" s="407">
        <v>1</v>
      </c>
      <c r="Q100" s="407">
        <v>0</v>
      </c>
      <c r="R100" s="407">
        <v>2</v>
      </c>
      <c r="S100" s="407">
        <v>2</v>
      </c>
      <c r="T100" s="407">
        <v>1</v>
      </c>
      <c r="U100" s="407">
        <v>0</v>
      </c>
      <c r="V100" s="407">
        <v>2</v>
      </c>
      <c r="W100" s="407">
        <v>2</v>
      </c>
      <c r="X100" s="407">
        <v>1</v>
      </c>
      <c r="Y100" s="407">
        <v>3</v>
      </c>
      <c r="Z100" s="407">
        <v>3</v>
      </c>
      <c r="AA100" s="407">
        <v>6</v>
      </c>
      <c r="AB100" s="406"/>
      <c r="AC100" s="406"/>
      <c r="AD100" s="406"/>
      <c r="AE100" s="406"/>
      <c r="AF100" s="406"/>
      <c r="AG100" s="406"/>
      <c r="AH100" s="406"/>
      <c r="AI100" s="406"/>
      <c r="AJ100" s="406"/>
      <c r="AK100" s="406">
        <v>1</v>
      </c>
      <c r="AL100" s="406">
        <v>1</v>
      </c>
      <c r="AM100" s="428"/>
    </row>
    <row r="101" spans="1:39" ht="23.25" customHeight="1">
      <c r="A101" s="427" t="s">
        <v>140</v>
      </c>
      <c r="B101" s="404">
        <v>703739</v>
      </c>
      <c r="C101" s="405" t="s">
        <v>321</v>
      </c>
      <c r="D101" s="406">
        <v>1</v>
      </c>
      <c r="E101" s="406" t="s">
        <v>485</v>
      </c>
      <c r="F101" s="406"/>
      <c r="G101" s="406">
        <v>9</v>
      </c>
      <c r="H101" s="406">
        <v>4</v>
      </c>
      <c r="I101" s="406">
        <v>54</v>
      </c>
      <c r="J101" s="406">
        <v>34</v>
      </c>
      <c r="K101" s="406">
        <v>20</v>
      </c>
      <c r="L101" s="406">
        <v>1</v>
      </c>
      <c r="M101" s="407">
        <v>6</v>
      </c>
      <c r="N101" s="407">
        <v>5</v>
      </c>
      <c r="O101" s="407">
        <v>11</v>
      </c>
      <c r="P101" s="407">
        <v>1</v>
      </c>
      <c r="Q101" s="407">
        <v>5</v>
      </c>
      <c r="R101" s="407">
        <v>4</v>
      </c>
      <c r="S101" s="407">
        <v>9</v>
      </c>
      <c r="T101" s="407">
        <v>1</v>
      </c>
      <c r="U101" s="407">
        <v>9</v>
      </c>
      <c r="V101" s="407">
        <v>6</v>
      </c>
      <c r="W101" s="407">
        <v>15</v>
      </c>
      <c r="X101" s="407">
        <v>1</v>
      </c>
      <c r="Y101" s="407">
        <v>14</v>
      </c>
      <c r="Z101" s="407">
        <v>5</v>
      </c>
      <c r="AA101" s="407">
        <v>19</v>
      </c>
      <c r="AB101" s="406"/>
      <c r="AC101" s="406"/>
      <c r="AD101" s="406"/>
      <c r="AE101" s="406">
        <v>6</v>
      </c>
      <c r="AF101" s="406">
        <v>5</v>
      </c>
      <c r="AG101" s="406">
        <v>11</v>
      </c>
      <c r="AH101" s="406"/>
      <c r="AI101" s="406"/>
      <c r="AJ101" s="406"/>
      <c r="AK101" s="406">
        <v>5</v>
      </c>
      <c r="AL101" s="406">
        <v>5</v>
      </c>
      <c r="AM101" s="428"/>
    </row>
    <row r="102" spans="1:39" ht="23.25" customHeight="1">
      <c r="A102" s="427" t="s">
        <v>140</v>
      </c>
      <c r="B102" s="404">
        <v>704780</v>
      </c>
      <c r="C102" s="405" t="s">
        <v>323</v>
      </c>
      <c r="D102" s="406">
        <v>1</v>
      </c>
      <c r="E102" s="406" t="s">
        <v>485</v>
      </c>
      <c r="F102" s="406" t="s">
        <v>495</v>
      </c>
      <c r="G102" s="406">
        <v>4</v>
      </c>
      <c r="H102" s="406">
        <v>4</v>
      </c>
      <c r="I102" s="406">
        <v>13</v>
      </c>
      <c r="J102" s="406">
        <v>7</v>
      </c>
      <c r="K102" s="406">
        <v>6</v>
      </c>
      <c r="L102" s="406">
        <v>1</v>
      </c>
      <c r="M102" s="407">
        <v>2</v>
      </c>
      <c r="N102" s="407">
        <v>1</v>
      </c>
      <c r="O102" s="407">
        <v>3</v>
      </c>
      <c r="P102" s="407">
        <v>1</v>
      </c>
      <c r="Q102" s="407">
        <v>1</v>
      </c>
      <c r="R102" s="407">
        <v>1</v>
      </c>
      <c r="S102" s="407">
        <v>2</v>
      </c>
      <c r="T102" s="407">
        <v>1</v>
      </c>
      <c r="U102" s="407">
        <v>1</v>
      </c>
      <c r="V102" s="407">
        <v>2</v>
      </c>
      <c r="W102" s="407">
        <v>3</v>
      </c>
      <c r="X102" s="407">
        <v>1</v>
      </c>
      <c r="Y102" s="407">
        <v>3</v>
      </c>
      <c r="Z102" s="407">
        <v>2</v>
      </c>
      <c r="AA102" s="407">
        <v>5</v>
      </c>
      <c r="AB102" s="406"/>
      <c r="AC102" s="406"/>
      <c r="AD102" s="406"/>
      <c r="AE102" s="406">
        <v>3</v>
      </c>
      <c r="AF102" s="406">
        <v>1</v>
      </c>
      <c r="AG102" s="406">
        <v>4</v>
      </c>
      <c r="AH102" s="406"/>
      <c r="AI102" s="406"/>
      <c r="AJ102" s="406"/>
      <c r="AK102" s="406">
        <v>2</v>
      </c>
      <c r="AL102" s="406">
        <v>2</v>
      </c>
      <c r="AM102" s="428"/>
    </row>
    <row r="103" spans="1:39" ht="23.25" customHeight="1">
      <c r="A103" s="427" t="s">
        <v>140</v>
      </c>
      <c r="B103" s="404">
        <v>704789</v>
      </c>
      <c r="C103" s="405" t="s">
        <v>325</v>
      </c>
      <c r="D103" s="406">
        <v>1</v>
      </c>
      <c r="E103" s="406" t="s">
        <v>486</v>
      </c>
      <c r="F103" s="406"/>
      <c r="G103" s="406">
        <v>3</v>
      </c>
      <c r="H103" s="406">
        <v>4</v>
      </c>
      <c r="I103" s="406">
        <v>47</v>
      </c>
      <c r="J103" s="406">
        <v>23</v>
      </c>
      <c r="K103" s="406">
        <v>24</v>
      </c>
      <c r="L103" s="406">
        <v>1</v>
      </c>
      <c r="M103" s="407">
        <v>6</v>
      </c>
      <c r="N103" s="407">
        <v>9</v>
      </c>
      <c r="O103" s="407">
        <v>15</v>
      </c>
      <c r="P103" s="407">
        <v>1</v>
      </c>
      <c r="Q103" s="407">
        <v>7</v>
      </c>
      <c r="R103" s="407">
        <v>4</v>
      </c>
      <c r="S103" s="407">
        <v>11</v>
      </c>
      <c r="T103" s="407">
        <v>1</v>
      </c>
      <c r="U103" s="407">
        <v>4</v>
      </c>
      <c r="V103" s="407">
        <v>6</v>
      </c>
      <c r="W103" s="407">
        <v>10</v>
      </c>
      <c r="X103" s="407">
        <v>1</v>
      </c>
      <c r="Y103" s="407">
        <v>6</v>
      </c>
      <c r="Z103" s="407">
        <v>5</v>
      </c>
      <c r="AA103" s="407">
        <v>11</v>
      </c>
      <c r="AB103" s="406"/>
      <c r="AC103" s="406"/>
      <c r="AD103" s="406"/>
      <c r="AE103" s="406">
        <v>6</v>
      </c>
      <c r="AF103" s="406">
        <v>8</v>
      </c>
      <c r="AG103" s="406">
        <v>14</v>
      </c>
      <c r="AH103" s="406">
        <v>1</v>
      </c>
      <c r="AI103" s="406"/>
      <c r="AJ103" s="406"/>
      <c r="AK103" s="406">
        <v>5</v>
      </c>
      <c r="AL103" s="406">
        <v>6</v>
      </c>
      <c r="AM103" s="428"/>
    </row>
    <row r="104" spans="1:39" ht="23.25" customHeight="1">
      <c r="A104" s="427" t="s">
        <v>140</v>
      </c>
      <c r="B104" s="404">
        <v>703852</v>
      </c>
      <c r="C104" s="405" t="s">
        <v>326</v>
      </c>
      <c r="D104" s="406">
        <v>1</v>
      </c>
      <c r="E104" s="406" t="s">
        <v>485</v>
      </c>
      <c r="F104" s="406"/>
      <c r="G104" s="406">
        <v>7</v>
      </c>
      <c r="H104" s="406">
        <v>6</v>
      </c>
      <c r="I104" s="406">
        <v>150</v>
      </c>
      <c r="J104" s="406">
        <v>93</v>
      </c>
      <c r="K104" s="406">
        <v>57</v>
      </c>
      <c r="L104" s="406">
        <v>2</v>
      </c>
      <c r="M104" s="407">
        <v>30</v>
      </c>
      <c r="N104" s="407">
        <v>15</v>
      </c>
      <c r="O104" s="407">
        <v>45</v>
      </c>
      <c r="P104" s="407">
        <v>1</v>
      </c>
      <c r="Q104" s="407">
        <v>16</v>
      </c>
      <c r="R104" s="407">
        <v>9</v>
      </c>
      <c r="S104" s="407">
        <v>25</v>
      </c>
      <c r="T104" s="407">
        <v>1</v>
      </c>
      <c r="U104" s="407">
        <v>12</v>
      </c>
      <c r="V104" s="407">
        <v>16</v>
      </c>
      <c r="W104" s="407">
        <v>28</v>
      </c>
      <c r="X104" s="407">
        <v>2</v>
      </c>
      <c r="Y104" s="407">
        <v>35</v>
      </c>
      <c r="Z104" s="407">
        <v>17</v>
      </c>
      <c r="AA104" s="407">
        <v>52</v>
      </c>
      <c r="AB104" s="406"/>
      <c r="AC104" s="406"/>
      <c r="AD104" s="406"/>
      <c r="AE104" s="406">
        <v>30</v>
      </c>
      <c r="AF104" s="406">
        <v>15</v>
      </c>
      <c r="AG104" s="406">
        <v>45</v>
      </c>
      <c r="AH104" s="406">
        <v>1</v>
      </c>
      <c r="AI104" s="406"/>
      <c r="AJ104" s="406">
        <v>1</v>
      </c>
      <c r="AK104" s="406">
        <v>8</v>
      </c>
      <c r="AL104" s="406">
        <v>10</v>
      </c>
      <c r="AM104" s="428"/>
    </row>
    <row r="105" spans="1:39" ht="23.25" customHeight="1">
      <c r="A105" s="427" t="s">
        <v>140</v>
      </c>
      <c r="B105" s="404">
        <v>709636</v>
      </c>
      <c r="C105" s="405" t="s">
        <v>330</v>
      </c>
      <c r="D105" s="406">
        <v>1</v>
      </c>
      <c r="E105" s="406" t="s">
        <v>485</v>
      </c>
      <c r="F105" s="406"/>
      <c r="G105" s="406"/>
      <c r="H105" s="406">
        <v>9</v>
      </c>
      <c r="I105" s="406">
        <v>201</v>
      </c>
      <c r="J105" s="406">
        <v>105</v>
      </c>
      <c r="K105" s="406">
        <v>96</v>
      </c>
      <c r="L105" s="406">
        <v>2</v>
      </c>
      <c r="M105" s="407">
        <v>22</v>
      </c>
      <c r="N105" s="407">
        <v>16</v>
      </c>
      <c r="O105" s="407">
        <v>38</v>
      </c>
      <c r="P105" s="407">
        <v>2</v>
      </c>
      <c r="Q105" s="407">
        <v>18</v>
      </c>
      <c r="R105" s="407">
        <v>18</v>
      </c>
      <c r="S105" s="407">
        <v>36</v>
      </c>
      <c r="T105" s="407">
        <v>2</v>
      </c>
      <c r="U105" s="407">
        <v>26</v>
      </c>
      <c r="V105" s="407">
        <v>30</v>
      </c>
      <c r="W105" s="407">
        <v>56</v>
      </c>
      <c r="X105" s="407">
        <v>3</v>
      </c>
      <c r="Y105" s="407">
        <v>39</v>
      </c>
      <c r="Z105" s="407">
        <v>32</v>
      </c>
      <c r="AA105" s="407">
        <v>71</v>
      </c>
      <c r="AB105" s="406"/>
      <c r="AC105" s="406"/>
      <c r="AD105" s="406"/>
      <c r="AE105" s="406">
        <v>20</v>
      </c>
      <c r="AF105" s="406">
        <v>16</v>
      </c>
      <c r="AG105" s="406">
        <v>36</v>
      </c>
      <c r="AH105" s="406"/>
      <c r="AI105" s="406"/>
      <c r="AJ105" s="406"/>
      <c r="AK105" s="406">
        <v>10</v>
      </c>
      <c r="AL105" s="406">
        <v>10</v>
      </c>
      <c r="AM105" s="428"/>
    </row>
    <row r="106" spans="1:39" ht="23.25" customHeight="1">
      <c r="A106" s="427" t="s">
        <v>140</v>
      </c>
      <c r="B106" s="404">
        <v>704191</v>
      </c>
      <c r="C106" s="405" t="s">
        <v>332</v>
      </c>
      <c r="D106" s="406">
        <v>1</v>
      </c>
      <c r="E106" s="406" t="s">
        <v>485</v>
      </c>
      <c r="F106" s="406"/>
      <c r="G106" s="406">
        <v>17</v>
      </c>
      <c r="H106" s="406">
        <v>17</v>
      </c>
      <c r="I106" s="406">
        <v>332</v>
      </c>
      <c r="J106" s="406">
        <v>184</v>
      </c>
      <c r="K106" s="406">
        <v>148</v>
      </c>
      <c r="L106" s="406">
        <v>4</v>
      </c>
      <c r="M106" s="407">
        <v>51</v>
      </c>
      <c r="N106" s="407">
        <v>30</v>
      </c>
      <c r="O106" s="407">
        <v>81</v>
      </c>
      <c r="P106" s="407">
        <v>4</v>
      </c>
      <c r="Q106" s="407">
        <v>34</v>
      </c>
      <c r="R106" s="407">
        <v>39</v>
      </c>
      <c r="S106" s="407">
        <v>73</v>
      </c>
      <c r="T106" s="407">
        <v>4</v>
      </c>
      <c r="U106" s="407">
        <v>38</v>
      </c>
      <c r="V106" s="407">
        <v>30</v>
      </c>
      <c r="W106" s="407">
        <v>68</v>
      </c>
      <c r="X106" s="407">
        <v>5</v>
      </c>
      <c r="Y106" s="407">
        <v>61</v>
      </c>
      <c r="Z106" s="407">
        <v>49</v>
      </c>
      <c r="AA106" s="407">
        <v>110</v>
      </c>
      <c r="AB106" s="406"/>
      <c r="AC106" s="406"/>
      <c r="AD106" s="406"/>
      <c r="AE106" s="406">
        <v>50</v>
      </c>
      <c r="AF106" s="406">
        <v>29</v>
      </c>
      <c r="AG106" s="406">
        <v>79</v>
      </c>
      <c r="AH106" s="406">
        <v>1</v>
      </c>
      <c r="AI106" s="406"/>
      <c r="AJ106" s="406"/>
      <c r="AK106" s="406">
        <v>18</v>
      </c>
      <c r="AL106" s="406">
        <v>19</v>
      </c>
      <c r="AM106" s="428"/>
    </row>
    <row r="107" spans="1:39" ht="23.25" customHeight="1">
      <c r="A107" s="427" t="s">
        <v>140</v>
      </c>
      <c r="B107" s="404">
        <v>704212</v>
      </c>
      <c r="C107" s="405" t="s">
        <v>335</v>
      </c>
      <c r="D107" s="406">
        <v>1</v>
      </c>
      <c r="E107" s="406" t="s">
        <v>485</v>
      </c>
      <c r="F107" s="406" t="s">
        <v>495</v>
      </c>
      <c r="G107" s="406">
        <v>2</v>
      </c>
      <c r="H107" s="406">
        <v>4</v>
      </c>
      <c r="I107" s="406">
        <v>23</v>
      </c>
      <c r="J107" s="406">
        <v>13</v>
      </c>
      <c r="K107" s="406">
        <v>10</v>
      </c>
      <c r="L107" s="406">
        <v>1</v>
      </c>
      <c r="M107" s="407">
        <v>3</v>
      </c>
      <c r="N107" s="407">
        <v>2</v>
      </c>
      <c r="O107" s="407">
        <v>5</v>
      </c>
      <c r="P107" s="407">
        <v>1</v>
      </c>
      <c r="Q107" s="407">
        <v>3</v>
      </c>
      <c r="R107" s="407">
        <v>2</v>
      </c>
      <c r="S107" s="407">
        <v>5</v>
      </c>
      <c r="T107" s="407">
        <v>1</v>
      </c>
      <c r="U107" s="407">
        <v>2</v>
      </c>
      <c r="V107" s="407">
        <v>1</v>
      </c>
      <c r="W107" s="407">
        <v>3</v>
      </c>
      <c r="X107" s="407">
        <v>1</v>
      </c>
      <c r="Y107" s="407">
        <v>5</v>
      </c>
      <c r="Z107" s="407">
        <v>5</v>
      </c>
      <c r="AA107" s="407">
        <v>10</v>
      </c>
      <c r="AB107" s="406"/>
      <c r="AC107" s="406"/>
      <c r="AD107" s="406"/>
      <c r="AE107" s="406">
        <v>3</v>
      </c>
      <c r="AF107" s="406">
        <v>2</v>
      </c>
      <c r="AG107" s="406">
        <v>5</v>
      </c>
      <c r="AH107" s="406"/>
      <c r="AI107" s="406"/>
      <c r="AJ107" s="406"/>
      <c r="AK107" s="406">
        <v>2</v>
      </c>
      <c r="AL107" s="406">
        <v>2</v>
      </c>
      <c r="AM107" s="428"/>
    </row>
    <row r="108" spans="1:39" ht="23.25" customHeight="1">
      <c r="A108" s="427" t="s">
        <v>140</v>
      </c>
      <c r="B108" s="404">
        <v>704222</v>
      </c>
      <c r="C108" s="405" t="s">
        <v>337</v>
      </c>
      <c r="D108" s="406">
        <v>1</v>
      </c>
      <c r="E108" s="406" t="s">
        <v>485</v>
      </c>
      <c r="F108" s="406"/>
      <c r="G108" s="406">
        <v>6</v>
      </c>
      <c r="H108" s="406">
        <v>5</v>
      </c>
      <c r="I108" s="406">
        <v>105</v>
      </c>
      <c r="J108" s="406">
        <v>45</v>
      </c>
      <c r="K108" s="406">
        <v>60</v>
      </c>
      <c r="L108" s="406">
        <v>1</v>
      </c>
      <c r="M108" s="407">
        <v>13</v>
      </c>
      <c r="N108" s="407">
        <v>9</v>
      </c>
      <c r="O108" s="407">
        <v>22</v>
      </c>
      <c r="P108" s="407">
        <v>1</v>
      </c>
      <c r="Q108" s="407">
        <v>9</v>
      </c>
      <c r="R108" s="407">
        <v>10</v>
      </c>
      <c r="S108" s="407">
        <v>19</v>
      </c>
      <c r="T108" s="407">
        <v>1</v>
      </c>
      <c r="U108" s="407">
        <v>9</v>
      </c>
      <c r="V108" s="407">
        <v>15</v>
      </c>
      <c r="W108" s="407">
        <v>24</v>
      </c>
      <c r="X108" s="407">
        <v>2</v>
      </c>
      <c r="Y108" s="407">
        <v>14</v>
      </c>
      <c r="Z108" s="407">
        <v>26</v>
      </c>
      <c r="AA108" s="407">
        <v>40</v>
      </c>
      <c r="AB108" s="406"/>
      <c r="AC108" s="406"/>
      <c r="AD108" s="406"/>
      <c r="AE108" s="406">
        <v>11</v>
      </c>
      <c r="AF108" s="406">
        <v>7</v>
      </c>
      <c r="AG108" s="406">
        <v>18</v>
      </c>
      <c r="AH108" s="406">
        <v>1</v>
      </c>
      <c r="AI108" s="406"/>
      <c r="AJ108" s="406">
        <v>1</v>
      </c>
      <c r="AK108" s="406">
        <v>6</v>
      </c>
      <c r="AL108" s="406">
        <v>8</v>
      </c>
      <c r="AM108" s="428"/>
    </row>
    <row r="109" spans="1:39" ht="23.25" customHeight="1">
      <c r="A109" s="427" t="s">
        <v>140</v>
      </c>
      <c r="B109" s="404">
        <v>709624</v>
      </c>
      <c r="C109" s="405" t="s">
        <v>338</v>
      </c>
      <c r="D109" s="406">
        <v>1</v>
      </c>
      <c r="E109" s="406" t="s">
        <v>485</v>
      </c>
      <c r="F109" s="406"/>
      <c r="G109" s="406">
        <v>18</v>
      </c>
      <c r="H109" s="406">
        <v>9</v>
      </c>
      <c r="I109" s="406">
        <v>218</v>
      </c>
      <c r="J109" s="406">
        <v>107</v>
      </c>
      <c r="K109" s="406">
        <v>111</v>
      </c>
      <c r="L109" s="406">
        <v>2</v>
      </c>
      <c r="M109" s="407">
        <v>22</v>
      </c>
      <c r="N109" s="407">
        <v>30</v>
      </c>
      <c r="O109" s="407">
        <v>52</v>
      </c>
      <c r="P109" s="407">
        <v>2</v>
      </c>
      <c r="Q109" s="407">
        <v>21</v>
      </c>
      <c r="R109" s="407">
        <v>16</v>
      </c>
      <c r="S109" s="407">
        <v>37</v>
      </c>
      <c r="T109" s="407">
        <v>2</v>
      </c>
      <c r="U109" s="407">
        <v>28</v>
      </c>
      <c r="V109" s="407">
        <v>31</v>
      </c>
      <c r="W109" s="407">
        <v>59</v>
      </c>
      <c r="X109" s="407">
        <v>3</v>
      </c>
      <c r="Y109" s="407">
        <v>36</v>
      </c>
      <c r="Z109" s="407">
        <v>34</v>
      </c>
      <c r="AA109" s="407">
        <v>70</v>
      </c>
      <c r="AB109" s="406"/>
      <c r="AC109" s="406"/>
      <c r="AD109" s="406"/>
      <c r="AE109" s="406">
        <v>17</v>
      </c>
      <c r="AF109" s="406">
        <v>24</v>
      </c>
      <c r="AG109" s="406">
        <v>41</v>
      </c>
      <c r="AH109" s="406">
        <v>1</v>
      </c>
      <c r="AI109" s="406"/>
      <c r="AJ109" s="406"/>
      <c r="AK109" s="406">
        <v>10</v>
      </c>
      <c r="AL109" s="406">
        <v>11</v>
      </c>
      <c r="AM109" s="428"/>
    </row>
    <row r="110" spans="1:39" ht="23.25" customHeight="1">
      <c r="A110" s="427" t="s">
        <v>140</v>
      </c>
      <c r="B110" s="404">
        <v>709469</v>
      </c>
      <c r="C110" s="405" t="s">
        <v>341</v>
      </c>
      <c r="D110" s="406">
        <v>1</v>
      </c>
      <c r="E110" s="406" t="s">
        <v>485</v>
      </c>
      <c r="F110" s="406"/>
      <c r="G110" s="406">
        <v>9</v>
      </c>
      <c r="H110" s="406">
        <v>6</v>
      </c>
      <c r="I110" s="406">
        <v>154</v>
      </c>
      <c r="J110" s="406">
        <v>78</v>
      </c>
      <c r="K110" s="406">
        <v>76</v>
      </c>
      <c r="L110" s="406">
        <v>2</v>
      </c>
      <c r="M110" s="407">
        <v>25</v>
      </c>
      <c r="N110" s="407">
        <v>14</v>
      </c>
      <c r="O110" s="407">
        <v>39</v>
      </c>
      <c r="P110" s="407">
        <v>1</v>
      </c>
      <c r="Q110" s="407">
        <v>18</v>
      </c>
      <c r="R110" s="407">
        <v>15</v>
      </c>
      <c r="S110" s="407">
        <v>33</v>
      </c>
      <c r="T110" s="407">
        <v>1</v>
      </c>
      <c r="U110" s="407">
        <v>16</v>
      </c>
      <c r="V110" s="407">
        <v>20</v>
      </c>
      <c r="W110" s="407">
        <v>36</v>
      </c>
      <c r="X110" s="407">
        <v>2</v>
      </c>
      <c r="Y110" s="407">
        <v>19</v>
      </c>
      <c r="Z110" s="407">
        <v>27</v>
      </c>
      <c r="AA110" s="407">
        <v>46</v>
      </c>
      <c r="AB110" s="406"/>
      <c r="AC110" s="406"/>
      <c r="AD110" s="406"/>
      <c r="AE110" s="406">
        <v>16</v>
      </c>
      <c r="AF110" s="406">
        <v>13</v>
      </c>
      <c r="AG110" s="406">
        <v>29</v>
      </c>
      <c r="AH110" s="406">
        <v>1</v>
      </c>
      <c r="AI110" s="406"/>
      <c r="AJ110" s="406">
        <v>1</v>
      </c>
      <c r="AK110" s="406">
        <v>7</v>
      </c>
      <c r="AL110" s="406">
        <v>9</v>
      </c>
      <c r="AM110" s="428">
        <v>1</v>
      </c>
    </row>
    <row r="111" spans="1:39" ht="23.25" customHeight="1">
      <c r="A111" s="427" t="s">
        <v>140</v>
      </c>
      <c r="B111" s="404">
        <v>704803</v>
      </c>
      <c r="C111" s="405" t="s">
        <v>345</v>
      </c>
      <c r="D111" s="406">
        <v>1</v>
      </c>
      <c r="E111" s="406" t="s">
        <v>485</v>
      </c>
      <c r="F111" s="406" t="s">
        <v>495</v>
      </c>
      <c r="G111" s="406">
        <v>2</v>
      </c>
      <c r="H111" s="406">
        <v>4</v>
      </c>
      <c r="I111" s="406">
        <v>17</v>
      </c>
      <c r="J111" s="406">
        <v>8</v>
      </c>
      <c r="K111" s="406">
        <v>9</v>
      </c>
      <c r="L111" s="406">
        <v>1</v>
      </c>
      <c r="M111" s="407">
        <v>2</v>
      </c>
      <c r="N111" s="407">
        <v>2</v>
      </c>
      <c r="O111" s="407">
        <v>4</v>
      </c>
      <c r="P111" s="407">
        <v>1</v>
      </c>
      <c r="Q111" s="407">
        <v>1</v>
      </c>
      <c r="R111" s="407">
        <v>4</v>
      </c>
      <c r="S111" s="407">
        <v>5</v>
      </c>
      <c r="T111" s="407">
        <v>1</v>
      </c>
      <c r="U111" s="407">
        <v>3</v>
      </c>
      <c r="V111" s="407">
        <v>2</v>
      </c>
      <c r="W111" s="407">
        <v>5</v>
      </c>
      <c r="X111" s="407">
        <v>1</v>
      </c>
      <c r="Y111" s="407">
        <v>2</v>
      </c>
      <c r="Z111" s="407">
        <v>1</v>
      </c>
      <c r="AA111" s="407">
        <v>3</v>
      </c>
      <c r="AB111" s="406"/>
      <c r="AC111" s="406"/>
      <c r="AD111" s="406"/>
      <c r="AE111" s="406">
        <v>2</v>
      </c>
      <c r="AF111" s="406">
        <v>2</v>
      </c>
      <c r="AG111" s="406">
        <v>4</v>
      </c>
      <c r="AH111" s="406"/>
      <c r="AI111" s="406"/>
      <c r="AJ111" s="406"/>
      <c r="AK111" s="406">
        <v>2</v>
      </c>
      <c r="AL111" s="406">
        <v>2</v>
      </c>
      <c r="AM111" s="428"/>
    </row>
    <row r="112" spans="1:39" ht="23.25" customHeight="1">
      <c r="A112" s="427" t="s">
        <v>140</v>
      </c>
      <c r="B112" s="404">
        <v>703870</v>
      </c>
      <c r="C112" s="405" t="s">
        <v>347</v>
      </c>
      <c r="D112" s="406">
        <v>1</v>
      </c>
      <c r="E112" s="406" t="s">
        <v>485</v>
      </c>
      <c r="F112" s="406"/>
      <c r="G112" s="406">
        <v>10</v>
      </c>
      <c r="H112" s="406">
        <v>9</v>
      </c>
      <c r="I112" s="406">
        <v>223</v>
      </c>
      <c r="J112" s="406">
        <v>95</v>
      </c>
      <c r="K112" s="406">
        <v>128</v>
      </c>
      <c r="L112" s="406">
        <v>2</v>
      </c>
      <c r="M112" s="407">
        <v>18</v>
      </c>
      <c r="N112" s="407">
        <v>29</v>
      </c>
      <c r="O112" s="407">
        <v>47</v>
      </c>
      <c r="P112" s="407">
        <v>2</v>
      </c>
      <c r="Q112" s="407">
        <v>19</v>
      </c>
      <c r="R112" s="407">
        <v>19</v>
      </c>
      <c r="S112" s="407">
        <v>38</v>
      </c>
      <c r="T112" s="407">
        <v>2</v>
      </c>
      <c r="U112" s="407">
        <v>22</v>
      </c>
      <c r="V112" s="407">
        <v>36</v>
      </c>
      <c r="W112" s="407">
        <v>58</v>
      </c>
      <c r="X112" s="407">
        <v>3</v>
      </c>
      <c r="Y112" s="407">
        <v>36</v>
      </c>
      <c r="Z112" s="407">
        <v>44</v>
      </c>
      <c r="AA112" s="407">
        <v>80</v>
      </c>
      <c r="AB112" s="406"/>
      <c r="AC112" s="406"/>
      <c r="AD112" s="406"/>
      <c r="AE112" s="406">
        <v>19</v>
      </c>
      <c r="AF112" s="406">
        <v>28</v>
      </c>
      <c r="AG112" s="406">
        <v>47</v>
      </c>
      <c r="AH112" s="406">
        <v>1</v>
      </c>
      <c r="AI112" s="406"/>
      <c r="AJ112" s="406"/>
      <c r="AK112" s="406">
        <v>12</v>
      </c>
      <c r="AL112" s="406">
        <v>13</v>
      </c>
      <c r="AM112" s="428">
        <v>1</v>
      </c>
    </row>
    <row r="113" spans="1:39" ht="23.25" customHeight="1">
      <c r="A113" s="427" t="s">
        <v>140</v>
      </c>
      <c r="B113" s="404">
        <v>703882</v>
      </c>
      <c r="C113" s="405" t="s">
        <v>350</v>
      </c>
      <c r="D113" s="406">
        <v>1</v>
      </c>
      <c r="E113" s="406" t="s">
        <v>485</v>
      </c>
      <c r="F113" s="406"/>
      <c r="G113" s="406">
        <v>5</v>
      </c>
      <c r="H113" s="406">
        <v>4</v>
      </c>
      <c r="I113" s="406">
        <v>56</v>
      </c>
      <c r="J113" s="406">
        <v>32</v>
      </c>
      <c r="K113" s="406">
        <v>24</v>
      </c>
      <c r="L113" s="406">
        <v>1</v>
      </c>
      <c r="M113" s="407">
        <v>12</v>
      </c>
      <c r="N113" s="407">
        <v>5</v>
      </c>
      <c r="O113" s="407">
        <v>17</v>
      </c>
      <c r="P113" s="407">
        <v>1</v>
      </c>
      <c r="Q113" s="407">
        <v>6</v>
      </c>
      <c r="R113" s="407">
        <v>7</v>
      </c>
      <c r="S113" s="407">
        <v>13</v>
      </c>
      <c r="T113" s="407">
        <v>1</v>
      </c>
      <c r="U113" s="407">
        <v>7</v>
      </c>
      <c r="V113" s="407">
        <v>7</v>
      </c>
      <c r="W113" s="407">
        <v>14</v>
      </c>
      <c r="X113" s="407">
        <v>1</v>
      </c>
      <c r="Y113" s="407">
        <v>7</v>
      </c>
      <c r="Z113" s="407">
        <v>5</v>
      </c>
      <c r="AA113" s="407">
        <v>12</v>
      </c>
      <c r="AB113" s="406"/>
      <c r="AC113" s="406"/>
      <c r="AD113" s="406"/>
      <c r="AE113" s="406">
        <v>12</v>
      </c>
      <c r="AF113" s="406">
        <v>3</v>
      </c>
      <c r="AG113" s="406">
        <v>15</v>
      </c>
      <c r="AH113" s="406">
        <v>1</v>
      </c>
      <c r="AI113" s="406"/>
      <c r="AJ113" s="406"/>
      <c r="AK113" s="406">
        <v>5</v>
      </c>
      <c r="AL113" s="406">
        <v>6</v>
      </c>
      <c r="AM113" s="428"/>
    </row>
    <row r="114" spans="1:39" ht="23.25" customHeight="1">
      <c r="A114" s="427" t="s">
        <v>140</v>
      </c>
      <c r="B114" s="404">
        <v>703894</v>
      </c>
      <c r="C114" s="405" t="s">
        <v>354</v>
      </c>
      <c r="D114" s="406">
        <v>1</v>
      </c>
      <c r="E114" s="406" t="s">
        <v>485</v>
      </c>
      <c r="F114" s="406"/>
      <c r="G114" s="406">
        <v>10</v>
      </c>
      <c r="H114" s="406">
        <v>8</v>
      </c>
      <c r="I114" s="406">
        <v>173</v>
      </c>
      <c r="J114" s="406">
        <v>82</v>
      </c>
      <c r="K114" s="406">
        <v>91</v>
      </c>
      <c r="L114" s="406">
        <v>2</v>
      </c>
      <c r="M114" s="407">
        <v>21</v>
      </c>
      <c r="N114" s="407">
        <v>21</v>
      </c>
      <c r="O114" s="407">
        <v>42</v>
      </c>
      <c r="P114" s="407">
        <v>2</v>
      </c>
      <c r="Q114" s="407">
        <v>20</v>
      </c>
      <c r="R114" s="407">
        <v>25</v>
      </c>
      <c r="S114" s="407">
        <v>45</v>
      </c>
      <c r="T114" s="407">
        <v>2</v>
      </c>
      <c r="U114" s="407">
        <v>20</v>
      </c>
      <c r="V114" s="407">
        <v>22</v>
      </c>
      <c r="W114" s="407">
        <v>42</v>
      </c>
      <c r="X114" s="407">
        <v>2</v>
      </c>
      <c r="Y114" s="407">
        <v>21</v>
      </c>
      <c r="Z114" s="407">
        <v>23</v>
      </c>
      <c r="AA114" s="407">
        <v>44</v>
      </c>
      <c r="AB114" s="406"/>
      <c r="AC114" s="406"/>
      <c r="AD114" s="406"/>
      <c r="AE114" s="406">
        <v>19</v>
      </c>
      <c r="AF114" s="406">
        <v>19</v>
      </c>
      <c r="AG114" s="406">
        <v>38</v>
      </c>
      <c r="AH114" s="406">
        <v>1</v>
      </c>
      <c r="AI114" s="406"/>
      <c r="AJ114" s="406">
        <v>1</v>
      </c>
      <c r="AK114" s="406">
        <v>9</v>
      </c>
      <c r="AL114" s="406">
        <v>11</v>
      </c>
      <c r="AM114" s="428"/>
    </row>
    <row r="115" spans="1:39" ht="23.25" customHeight="1">
      <c r="A115" s="427" t="s">
        <v>140</v>
      </c>
      <c r="B115" s="404">
        <v>703937</v>
      </c>
      <c r="C115" s="405" t="s">
        <v>359</v>
      </c>
      <c r="D115" s="406">
        <v>1</v>
      </c>
      <c r="E115" s="406" t="s">
        <v>485</v>
      </c>
      <c r="F115" s="406" t="s">
        <v>495</v>
      </c>
      <c r="G115" s="406">
        <v>4</v>
      </c>
      <c r="H115" s="406">
        <v>4</v>
      </c>
      <c r="I115" s="406">
        <v>39</v>
      </c>
      <c r="J115" s="406">
        <v>21</v>
      </c>
      <c r="K115" s="406">
        <v>18</v>
      </c>
      <c r="L115" s="406">
        <v>1</v>
      </c>
      <c r="M115" s="407">
        <v>5</v>
      </c>
      <c r="N115" s="407">
        <v>3</v>
      </c>
      <c r="O115" s="407">
        <v>8</v>
      </c>
      <c r="P115" s="407">
        <v>1</v>
      </c>
      <c r="Q115" s="407">
        <v>4</v>
      </c>
      <c r="R115" s="407">
        <v>4</v>
      </c>
      <c r="S115" s="407">
        <v>8</v>
      </c>
      <c r="T115" s="407">
        <v>1</v>
      </c>
      <c r="U115" s="407">
        <v>5</v>
      </c>
      <c r="V115" s="407">
        <v>4</v>
      </c>
      <c r="W115" s="407">
        <v>9</v>
      </c>
      <c r="X115" s="407">
        <v>1</v>
      </c>
      <c r="Y115" s="407">
        <v>7</v>
      </c>
      <c r="Z115" s="407">
        <v>7</v>
      </c>
      <c r="AA115" s="407">
        <v>14</v>
      </c>
      <c r="AB115" s="406"/>
      <c r="AC115" s="406"/>
      <c r="AD115" s="406"/>
      <c r="AE115" s="406">
        <v>5</v>
      </c>
      <c r="AF115" s="406">
        <v>3</v>
      </c>
      <c r="AG115" s="406">
        <v>8</v>
      </c>
      <c r="AH115" s="406"/>
      <c r="AI115" s="406"/>
      <c r="AJ115" s="406"/>
      <c r="AK115" s="406">
        <v>4</v>
      </c>
      <c r="AL115" s="406">
        <v>4</v>
      </c>
      <c r="AM115" s="428">
        <v>1</v>
      </c>
    </row>
    <row r="116" spans="1:39" ht="20.25" customHeight="1">
      <c r="A116" s="427" t="s">
        <v>140</v>
      </c>
      <c r="B116" s="404">
        <v>704820</v>
      </c>
      <c r="C116" s="405" t="s">
        <v>360</v>
      </c>
      <c r="D116" s="406">
        <v>1</v>
      </c>
      <c r="E116" s="406" t="s">
        <v>485</v>
      </c>
      <c r="F116" s="406" t="s">
        <v>495</v>
      </c>
      <c r="G116" s="406">
        <v>3</v>
      </c>
      <c r="H116" s="406">
        <v>4</v>
      </c>
      <c r="I116" s="406">
        <v>23</v>
      </c>
      <c r="J116" s="406">
        <v>11</v>
      </c>
      <c r="K116" s="406">
        <v>12</v>
      </c>
      <c r="L116" s="406">
        <v>1</v>
      </c>
      <c r="M116" s="407">
        <v>5</v>
      </c>
      <c r="N116" s="407">
        <v>0</v>
      </c>
      <c r="O116" s="407">
        <v>5</v>
      </c>
      <c r="P116" s="407">
        <v>1</v>
      </c>
      <c r="Q116" s="407">
        <v>5</v>
      </c>
      <c r="R116" s="407">
        <v>2</v>
      </c>
      <c r="S116" s="407">
        <v>7</v>
      </c>
      <c r="T116" s="407">
        <v>1</v>
      </c>
      <c r="U116" s="407">
        <v>0</v>
      </c>
      <c r="V116" s="407">
        <v>1</v>
      </c>
      <c r="W116" s="407">
        <v>1</v>
      </c>
      <c r="X116" s="407">
        <v>1</v>
      </c>
      <c r="Y116" s="407">
        <v>1</v>
      </c>
      <c r="Z116" s="407">
        <v>9</v>
      </c>
      <c r="AA116" s="407">
        <v>10</v>
      </c>
      <c r="AB116" s="406"/>
      <c r="AC116" s="406"/>
      <c r="AD116" s="406"/>
      <c r="AE116" s="406">
        <v>5</v>
      </c>
      <c r="AF116" s="406"/>
      <c r="AG116" s="406">
        <v>5</v>
      </c>
      <c r="AH116" s="406"/>
      <c r="AI116" s="406"/>
      <c r="AJ116" s="406"/>
      <c r="AK116" s="406">
        <v>3</v>
      </c>
      <c r="AL116" s="406">
        <v>3</v>
      </c>
      <c r="AM116" s="428"/>
    </row>
    <row r="117" spans="1:39" ht="20.25" customHeight="1">
      <c r="A117" s="427" t="s">
        <v>140</v>
      </c>
      <c r="B117" s="404">
        <v>704832</v>
      </c>
      <c r="C117" s="405" t="s">
        <v>361</v>
      </c>
      <c r="D117" s="406">
        <v>1</v>
      </c>
      <c r="E117" s="406" t="s">
        <v>485</v>
      </c>
      <c r="F117" s="406" t="s">
        <v>495</v>
      </c>
      <c r="G117" s="406">
        <v>1</v>
      </c>
      <c r="H117" s="406">
        <v>4</v>
      </c>
      <c r="I117" s="406">
        <v>18</v>
      </c>
      <c r="J117" s="406">
        <v>10</v>
      </c>
      <c r="K117" s="406">
        <v>8</v>
      </c>
      <c r="L117" s="406">
        <v>1</v>
      </c>
      <c r="M117" s="407">
        <v>4</v>
      </c>
      <c r="N117" s="407">
        <v>2</v>
      </c>
      <c r="O117" s="407">
        <v>6</v>
      </c>
      <c r="P117" s="407">
        <v>1</v>
      </c>
      <c r="Q117" s="407">
        <v>1</v>
      </c>
      <c r="R117" s="407">
        <v>2</v>
      </c>
      <c r="S117" s="407">
        <v>3</v>
      </c>
      <c r="T117" s="407">
        <v>1</v>
      </c>
      <c r="U117" s="407">
        <v>1</v>
      </c>
      <c r="V117" s="407">
        <v>3</v>
      </c>
      <c r="W117" s="407">
        <v>4</v>
      </c>
      <c r="X117" s="407">
        <v>1</v>
      </c>
      <c r="Y117" s="407">
        <v>4</v>
      </c>
      <c r="Z117" s="407">
        <v>1</v>
      </c>
      <c r="AA117" s="407">
        <v>5</v>
      </c>
      <c r="AB117" s="406"/>
      <c r="AC117" s="406"/>
      <c r="AD117" s="406"/>
      <c r="AE117" s="406">
        <v>5</v>
      </c>
      <c r="AF117" s="406">
        <v>2</v>
      </c>
      <c r="AG117" s="406">
        <v>7</v>
      </c>
      <c r="AH117" s="406"/>
      <c r="AI117" s="406"/>
      <c r="AJ117" s="406"/>
      <c r="AK117" s="406">
        <v>1</v>
      </c>
      <c r="AL117" s="406">
        <v>1</v>
      </c>
      <c r="AM117" s="428"/>
    </row>
    <row r="118" spans="1:39" ht="20.25" customHeight="1">
      <c r="A118" s="427" t="s">
        <v>140</v>
      </c>
      <c r="B118" s="404">
        <v>703946</v>
      </c>
      <c r="C118" s="405" t="s">
        <v>362</v>
      </c>
      <c r="D118" s="406">
        <v>1</v>
      </c>
      <c r="E118" s="406" t="s">
        <v>485</v>
      </c>
      <c r="F118" s="406"/>
      <c r="G118" s="406">
        <v>3</v>
      </c>
      <c r="H118" s="406">
        <v>4</v>
      </c>
      <c r="I118" s="406">
        <v>40</v>
      </c>
      <c r="J118" s="406">
        <v>19</v>
      </c>
      <c r="K118" s="406">
        <v>21</v>
      </c>
      <c r="L118" s="406">
        <v>1</v>
      </c>
      <c r="M118" s="407">
        <v>4</v>
      </c>
      <c r="N118" s="407">
        <v>3</v>
      </c>
      <c r="O118" s="407">
        <v>7</v>
      </c>
      <c r="P118" s="407">
        <v>1</v>
      </c>
      <c r="Q118" s="407">
        <v>4</v>
      </c>
      <c r="R118" s="407">
        <v>4</v>
      </c>
      <c r="S118" s="407">
        <v>8</v>
      </c>
      <c r="T118" s="407">
        <v>1</v>
      </c>
      <c r="U118" s="407">
        <v>4</v>
      </c>
      <c r="V118" s="407">
        <v>5</v>
      </c>
      <c r="W118" s="407">
        <v>9</v>
      </c>
      <c r="X118" s="407">
        <v>1</v>
      </c>
      <c r="Y118" s="407">
        <v>7</v>
      </c>
      <c r="Z118" s="407">
        <v>9</v>
      </c>
      <c r="AA118" s="407">
        <v>16</v>
      </c>
      <c r="AB118" s="406"/>
      <c r="AC118" s="406"/>
      <c r="AD118" s="406"/>
      <c r="AE118" s="406">
        <v>4</v>
      </c>
      <c r="AF118" s="406">
        <v>3</v>
      </c>
      <c r="AG118" s="406">
        <v>7</v>
      </c>
      <c r="AH118" s="406"/>
      <c r="AI118" s="406"/>
      <c r="AJ118" s="406"/>
      <c r="AK118" s="406">
        <v>1</v>
      </c>
      <c r="AL118" s="406">
        <v>1</v>
      </c>
      <c r="AM118" s="428"/>
    </row>
    <row r="119" spans="1:39" ht="20.25" customHeight="1">
      <c r="A119" s="427" t="s">
        <v>140</v>
      </c>
      <c r="B119" s="404">
        <v>704839</v>
      </c>
      <c r="C119" s="405" t="s">
        <v>364</v>
      </c>
      <c r="D119" s="406">
        <v>1</v>
      </c>
      <c r="E119" s="406" t="s">
        <v>485</v>
      </c>
      <c r="F119" s="406"/>
      <c r="G119" s="406">
        <v>3</v>
      </c>
      <c r="H119" s="406">
        <v>4</v>
      </c>
      <c r="I119" s="406">
        <v>34</v>
      </c>
      <c r="J119" s="406">
        <v>18</v>
      </c>
      <c r="K119" s="406">
        <v>16</v>
      </c>
      <c r="L119" s="406">
        <v>1</v>
      </c>
      <c r="M119" s="407">
        <v>3</v>
      </c>
      <c r="N119" s="407">
        <v>5</v>
      </c>
      <c r="O119" s="407">
        <v>8</v>
      </c>
      <c r="P119" s="407">
        <v>1</v>
      </c>
      <c r="Q119" s="407">
        <v>4</v>
      </c>
      <c r="R119" s="407">
        <v>3</v>
      </c>
      <c r="S119" s="407">
        <v>7</v>
      </c>
      <c r="T119" s="407">
        <v>1</v>
      </c>
      <c r="U119" s="407">
        <v>4</v>
      </c>
      <c r="V119" s="407">
        <v>3</v>
      </c>
      <c r="W119" s="407">
        <v>7</v>
      </c>
      <c r="X119" s="407">
        <v>1</v>
      </c>
      <c r="Y119" s="407">
        <v>7</v>
      </c>
      <c r="Z119" s="407">
        <v>5</v>
      </c>
      <c r="AA119" s="407">
        <v>12</v>
      </c>
      <c r="AB119" s="406"/>
      <c r="AC119" s="406"/>
      <c r="AD119" s="406"/>
      <c r="AE119" s="406">
        <v>3</v>
      </c>
      <c r="AF119" s="406">
        <v>5</v>
      </c>
      <c r="AG119" s="406">
        <v>8</v>
      </c>
      <c r="AH119" s="406"/>
      <c r="AI119" s="406"/>
      <c r="AJ119" s="406"/>
      <c r="AK119" s="406">
        <v>3</v>
      </c>
      <c r="AL119" s="406">
        <v>3</v>
      </c>
      <c r="AM119" s="428"/>
    </row>
    <row r="120" spans="1:39" ht="20.25" customHeight="1">
      <c r="A120" s="427" t="s">
        <v>140</v>
      </c>
      <c r="B120" s="404">
        <v>704853</v>
      </c>
      <c r="C120" s="405" t="s">
        <v>365</v>
      </c>
      <c r="D120" s="406">
        <v>1</v>
      </c>
      <c r="E120" s="406" t="s">
        <v>485</v>
      </c>
      <c r="F120" s="406" t="s">
        <v>495</v>
      </c>
      <c r="G120" s="406">
        <v>4</v>
      </c>
      <c r="H120" s="406">
        <v>4</v>
      </c>
      <c r="I120" s="406">
        <v>31</v>
      </c>
      <c r="J120" s="406">
        <v>16</v>
      </c>
      <c r="K120" s="406">
        <v>15</v>
      </c>
      <c r="L120" s="406">
        <v>1</v>
      </c>
      <c r="M120" s="407">
        <v>5</v>
      </c>
      <c r="N120" s="407">
        <v>5</v>
      </c>
      <c r="O120" s="407">
        <v>10</v>
      </c>
      <c r="P120" s="407">
        <v>1</v>
      </c>
      <c r="Q120" s="407">
        <v>3</v>
      </c>
      <c r="R120" s="407">
        <v>4</v>
      </c>
      <c r="S120" s="407">
        <v>7</v>
      </c>
      <c r="T120" s="407">
        <v>1</v>
      </c>
      <c r="U120" s="407">
        <v>2</v>
      </c>
      <c r="V120" s="407">
        <v>3</v>
      </c>
      <c r="W120" s="407">
        <v>5</v>
      </c>
      <c r="X120" s="407">
        <v>1</v>
      </c>
      <c r="Y120" s="407">
        <v>6</v>
      </c>
      <c r="Z120" s="407">
        <v>3</v>
      </c>
      <c r="AA120" s="407">
        <v>9</v>
      </c>
      <c r="AB120" s="406"/>
      <c r="AC120" s="406"/>
      <c r="AD120" s="406"/>
      <c r="AE120" s="406">
        <v>6</v>
      </c>
      <c r="AF120" s="406">
        <v>4</v>
      </c>
      <c r="AG120" s="406">
        <v>10</v>
      </c>
      <c r="AH120" s="406"/>
      <c r="AI120" s="406"/>
      <c r="AJ120" s="406"/>
      <c r="AK120" s="406">
        <v>3</v>
      </c>
      <c r="AL120" s="406">
        <v>3</v>
      </c>
      <c r="AM120" s="428"/>
    </row>
    <row r="121" spans="1:39" ht="20.25" customHeight="1">
      <c r="A121" s="427" t="s">
        <v>140</v>
      </c>
      <c r="B121" s="404">
        <v>704145</v>
      </c>
      <c r="C121" s="405" t="s">
        <v>368</v>
      </c>
      <c r="D121" s="406">
        <v>1</v>
      </c>
      <c r="E121" s="406" t="s">
        <v>485</v>
      </c>
      <c r="F121" s="406"/>
      <c r="G121" s="406">
        <v>5</v>
      </c>
      <c r="H121" s="406">
        <v>4</v>
      </c>
      <c r="I121" s="406">
        <v>77</v>
      </c>
      <c r="J121" s="406">
        <v>40</v>
      </c>
      <c r="K121" s="406">
        <v>37</v>
      </c>
      <c r="L121" s="406">
        <v>1</v>
      </c>
      <c r="M121" s="407">
        <v>9</v>
      </c>
      <c r="N121" s="407">
        <v>8</v>
      </c>
      <c r="O121" s="407">
        <v>17</v>
      </c>
      <c r="P121" s="407">
        <v>1</v>
      </c>
      <c r="Q121" s="407">
        <v>10</v>
      </c>
      <c r="R121" s="407">
        <v>8</v>
      </c>
      <c r="S121" s="407">
        <v>18</v>
      </c>
      <c r="T121" s="407">
        <v>1</v>
      </c>
      <c r="U121" s="407">
        <v>11</v>
      </c>
      <c r="V121" s="407">
        <v>12</v>
      </c>
      <c r="W121" s="407">
        <v>23</v>
      </c>
      <c r="X121" s="407">
        <v>1</v>
      </c>
      <c r="Y121" s="407">
        <v>10</v>
      </c>
      <c r="Z121" s="407">
        <v>9</v>
      </c>
      <c r="AA121" s="407">
        <v>19</v>
      </c>
      <c r="AB121" s="406"/>
      <c r="AC121" s="406"/>
      <c r="AD121" s="406"/>
      <c r="AE121" s="406">
        <v>8</v>
      </c>
      <c r="AF121" s="406">
        <v>7</v>
      </c>
      <c r="AG121" s="406">
        <v>15</v>
      </c>
      <c r="AH121" s="406">
        <v>1</v>
      </c>
      <c r="AI121" s="406"/>
      <c r="AJ121" s="406">
        <v>1</v>
      </c>
      <c r="AK121" s="406">
        <v>5</v>
      </c>
      <c r="AL121" s="406">
        <v>7</v>
      </c>
      <c r="AM121" s="428"/>
    </row>
    <row r="122" spans="1:39" ht="20.25" customHeight="1">
      <c r="A122" s="427" t="s">
        <v>140</v>
      </c>
      <c r="B122" s="404">
        <v>704155</v>
      </c>
      <c r="C122" s="405" t="s">
        <v>369</v>
      </c>
      <c r="D122" s="406">
        <v>1</v>
      </c>
      <c r="E122" s="406" t="s">
        <v>485</v>
      </c>
      <c r="F122" s="406"/>
      <c r="G122" s="406">
        <v>9</v>
      </c>
      <c r="H122" s="406">
        <v>8</v>
      </c>
      <c r="I122" s="406">
        <v>195</v>
      </c>
      <c r="J122" s="406">
        <v>102</v>
      </c>
      <c r="K122" s="406">
        <v>93</v>
      </c>
      <c r="L122" s="406">
        <v>2</v>
      </c>
      <c r="M122" s="407">
        <v>26</v>
      </c>
      <c r="N122" s="407">
        <v>15</v>
      </c>
      <c r="O122" s="407">
        <v>41</v>
      </c>
      <c r="P122" s="407">
        <v>1</v>
      </c>
      <c r="Q122" s="407">
        <v>14</v>
      </c>
      <c r="R122" s="407">
        <v>16</v>
      </c>
      <c r="S122" s="407">
        <v>30</v>
      </c>
      <c r="T122" s="407">
        <v>2</v>
      </c>
      <c r="U122" s="407">
        <v>20</v>
      </c>
      <c r="V122" s="407">
        <v>25</v>
      </c>
      <c r="W122" s="407">
        <v>45</v>
      </c>
      <c r="X122" s="407">
        <v>3</v>
      </c>
      <c r="Y122" s="407">
        <v>42</v>
      </c>
      <c r="Z122" s="407">
        <v>37</v>
      </c>
      <c r="AA122" s="407">
        <v>79</v>
      </c>
      <c r="AB122" s="406"/>
      <c r="AC122" s="406"/>
      <c r="AD122" s="406"/>
      <c r="AE122" s="406">
        <v>21</v>
      </c>
      <c r="AF122" s="406">
        <v>14</v>
      </c>
      <c r="AG122" s="406">
        <v>35</v>
      </c>
      <c r="AH122" s="406">
        <v>1</v>
      </c>
      <c r="AI122" s="406"/>
      <c r="AJ122" s="406">
        <v>1</v>
      </c>
      <c r="AK122" s="406">
        <v>9</v>
      </c>
      <c r="AL122" s="406">
        <v>11</v>
      </c>
      <c r="AM122" s="428"/>
    </row>
    <row r="123" spans="1:39" ht="20.25" customHeight="1">
      <c r="A123" s="427" t="s">
        <v>140</v>
      </c>
      <c r="B123" s="404">
        <v>704180</v>
      </c>
      <c r="C123" s="405" t="s">
        <v>371</v>
      </c>
      <c r="D123" s="406">
        <v>1</v>
      </c>
      <c r="E123" s="406" t="s">
        <v>485</v>
      </c>
      <c r="F123" s="406"/>
      <c r="G123" s="406">
        <v>10</v>
      </c>
      <c r="H123" s="406">
        <v>8</v>
      </c>
      <c r="I123" s="406">
        <v>193</v>
      </c>
      <c r="J123" s="406">
        <v>109</v>
      </c>
      <c r="K123" s="406">
        <v>84</v>
      </c>
      <c r="L123" s="406">
        <v>2</v>
      </c>
      <c r="M123" s="407">
        <v>24</v>
      </c>
      <c r="N123" s="407">
        <v>11</v>
      </c>
      <c r="O123" s="407">
        <v>35</v>
      </c>
      <c r="P123" s="407">
        <v>2</v>
      </c>
      <c r="Q123" s="407">
        <v>27</v>
      </c>
      <c r="R123" s="407">
        <v>22</v>
      </c>
      <c r="S123" s="407">
        <v>49</v>
      </c>
      <c r="T123" s="407">
        <v>2</v>
      </c>
      <c r="U123" s="407">
        <v>31</v>
      </c>
      <c r="V123" s="407">
        <v>22</v>
      </c>
      <c r="W123" s="407">
        <v>53</v>
      </c>
      <c r="X123" s="407">
        <v>2</v>
      </c>
      <c r="Y123" s="407">
        <v>27</v>
      </c>
      <c r="Z123" s="407">
        <v>29</v>
      </c>
      <c r="AA123" s="407">
        <v>56</v>
      </c>
      <c r="AB123" s="406"/>
      <c r="AC123" s="406"/>
      <c r="AD123" s="406"/>
      <c r="AE123" s="406">
        <v>24</v>
      </c>
      <c r="AF123" s="406">
        <v>13</v>
      </c>
      <c r="AG123" s="406">
        <v>37</v>
      </c>
      <c r="AH123" s="406">
        <v>1</v>
      </c>
      <c r="AI123" s="406"/>
      <c r="AJ123" s="406">
        <v>1</v>
      </c>
      <c r="AK123" s="406">
        <v>9</v>
      </c>
      <c r="AL123" s="406">
        <v>11</v>
      </c>
      <c r="AM123" s="428"/>
    </row>
    <row r="124" spans="1:39" ht="20.25" customHeight="1">
      <c r="A124" s="427" t="s">
        <v>140</v>
      </c>
      <c r="B124" s="404">
        <v>703961</v>
      </c>
      <c r="C124" s="405" t="s">
        <v>375</v>
      </c>
      <c r="D124" s="406">
        <v>1</v>
      </c>
      <c r="E124" s="406" t="s">
        <v>485</v>
      </c>
      <c r="F124" s="406"/>
      <c r="G124" s="406">
        <v>5</v>
      </c>
      <c r="H124" s="406">
        <v>4</v>
      </c>
      <c r="I124" s="406">
        <v>71</v>
      </c>
      <c r="J124" s="406">
        <v>43</v>
      </c>
      <c r="K124" s="406">
        <v>28</v>
      </c>
      <c r="L124" s="406">
        <v>1</v>
      </c>
      <c r="M124" s="407">
        <v>7</v>
      </c>
      <c r="N124" s="407">
        <v>6</v>
      </c>
      <c r="O124" s="407">
        <v>13</v>
      </c>
      <c r="P124" s="407">
        <v>1</v>
      </c>
      <c r="Q124" s="407">
        <v>8</v>
      </c>
      <c r="R124" s="407">
        <v>5</v>
      </c>
      <c r="S124" s="407">
        <v>13</v>
      </c>
      <c r="T124" s="407">
        <v>1</v>
      </c>
      <c r="U124" s="407">
        <v>12</v>
      </c>
      <c r="V124" s="407">
        <v>5</v>
      </c>
      <c r="W124" s="407">
        <v>17</v>
      </c>
      <c r="X124" s="407">
        <v>1</v>
      </c>
      <c r="Y124" s="407">
        <v>16</v>
      </c>
      <c r="Z124" s="407">
        <v>12</v>
      </c>
      <c r="AA124" s="407">
        <v>28</v>
      </c>
      <c r="AB124" s="406"/>
      <c r="AC124" s="406"/>
      <c r="AD124" s="406"/>
      <c r="AE124" s="406">
        <v>8</v>
      </c>
      <c r="AF124" s="406">
        <v>6</v>
      </c>
      <c r="AG124" s="406">
        <v>14</v>
      </c>
      <c r="AH124" s="406">
        <v>1</v>
      </c>
      <c r="AI124" s="406"/>
      <c r="AJ124" s="406"/>
      <c r="AK124" s="406">
        <v>5</v>
      </c>
      <c r="AL124" s="406">
        <v>6</v>
      </c>
      <c r="AM124" s="428"/>
    </row>
    <row r="125" spans="1:39" ht="20.25" customHeight="1">
      <c r="A125" s="427" t="s">
        <v>140</v>
      </c>
      <c r="B125" s="404">
        <v>704126</v>
      </c>
      <c r="C125" s="405" t="s">
        <v>377</v>
      </c>
      <c r="D125" s="406">
        <v>1</v>
      </c>
      <c r="E125" s="406" t="s">
        <v>485</v>
      </c>
      <c r="F125" s="406"/>
      <c r="G125" s="406">
        <v>6</v>
      </c>
      <c r="H125" s="406">
        <v>4</v>
      </c>
      <c r="I125" s="406">
        <v>69</v>
      </c>
      <c r="J125" s="406">
        <v>31</v>
      </c>
      <c r="K125" s="406">
        <v>38</v>
      </c>
      <c r="L125" s="406">
        <v>1</v>
      </c>
      <c r="M125" s="407">
        <v>9</v>
      </c>
      <c r="N125" s="407">
        <v>8</v>
      </c>
      <c r="O125" s="407">
        <v>17</v>
      </c>
      <c r="P125" s="407">
        <v>1</v>
      </c>
      <c r="Q125" s="407">
        <v>6</v>
      </c>
      <c r="R125" s="407">
        <v>4</v>
      </c>
      <c r="S125" s="407">
        <v>10</v>
      </c>
      <c r="T125" s="407">
        <v>1</v>
      </c>
      <c r="U125" s="407">
        <v>6</v>
      </c>
      <c r="V125" s="407">
        <v>14</v>
      </c>
      <c r="W125" s="407">
        <v>20</v>
      </c>
      <c r="X125" s="407">
        <v>1</v>
      </c>
      <c r="Y125" s="407">
        <v>10</v>
      </c>
      <c r="Z125" s="407">
        <v>12</v>
      </c>
      <c r="AA125" s="407">
        <v>22</v>
      </c>
      <c r="AB125" s="406"/>
      <c r="AC125" s="406"/>
      <c r="AD125" s="406"/>
      <c r="AE125" s="406">
        <v>12</v>
      </c>
      <c r="AF125" s="406">
        <v>10</v>
      </c>
      <c r="AG125" s="406">
        <v>22</v>
      </c>
      <c r="AH125" s="406">
        <v>1</v>
      </c>
      <c r="AI125" s="406"/>
      <c r="AJ125" s="406"/>
      <c r="AK125" s="406">
        <v>5</v>
      </c>
      <c r="AL125" s="406">
        <v>6</v>
      </c>
      <c r="AM125" s="428">
        <v>1</v>
      </c>
    </row>
    <row r="126" spans="1:39" ht="20.25" customHeight="1">
      <c r="A126" s="427" t="s">
        <v>140</v>
      </c>
      <c r="B126" s="404">
        <v>704131</v>
      </c>
      <c r="C126" s="405" t="s">
        <v>378</v>
      </c>
      <c r="D126" s="406">
        <v>1</v>
      </c>
      <c r="E126" s="406" t="s">
        <v>485</v>
      </c>
      <c r="F126" s="406"/>
      <c r="G126" s="406">
        <v>10</v>
      </c>
      <c r="H126" s="406">
        <v>5</v>
      </c>
      <c r="I126" s="406">
        <v>105</v>
      </c>
      <c r="J126" s="406">
        <v>51</v>
      </c>
      <c r="K126" s="406">
        <v>54</v>
      </c>
      <c r="L126" s="406">
        <v>1</v>
      </c>
      <c r="M126" s="407">
        <v>10</v>
      </c>
      <c r="N126" s="407">
        <v>10</v>
      </c>
      <c r="O126" s="407">
        <v>20</v>
      </c>
      <c r="P126" s="407">
        <v>1</v>
      </c>
      <c r="Q126" s="407">
        <v>7</v>
      </c>
      <c r="R126" s="407">
        <v>9</v>
      </c>
      <c r="S126" s="407">
        <v>16</v>
      </c>
      <c r="T126" s="407">
        <v>1</v>
      </c>
      <c r="U126" s="407">
        <v>14</v>
      </c>
      <c r="V126" s="407">
        <v>8</v>
      </c>
      <c r="W126" s="407">
        <v>22</v>
      </c>
      <c r="X126" s="407">
        <v>2</v>
      </c>
      <c r="Y126" s="407">
        <v>20</v>
      </c>
      <c r="Z126" s="407">
        <v>27</v>
      </c>
      <c r="AA126" s="407">
        <v>47</v>
      </c>
      <c r="AB126" s="406"/>
      <c r="AC126" s="406"/>
      <c r="AD126" s="406"/>
      <c r="AE126" s="406">
        <v>11</v>
      </c>
      <c r="AF126" s="406">
        <v>10</v>
      </c>
      <c r="AG126" s="406">
        <v>21</v>
      </c>
      <c r="AH126" s="406">
        <v>1</v>
      </c>
      <c r="AI126" s="406"/>
      <c r="AJ126" s="406">
        <v>1</v>
      </c>
      <c r="AK126" s="406">
        <v>7</v>
      </c>
      <c r="AL126" s="406">
        <v>9</v>
      </c>
      <c r="AM126" s="428"/>
    </row>
    <row r="127" spans="1:39" ht="20.25" customHeight="1">
      <c r="A127" s="427" t="s">
        <v>140</v>
      </c>
      <c r="B127" s="404">
        <v>704136</v>
      </c>
      <c r="C127" s="405" t="s">
        <v>380</v>
      </c>
      <c r="D127" s="406">
        <v>1</v>
      </c>
      <c r="E127" s="406" t="s">
        <v>485</v>
      </c>
      <c r="F127" s="406"/>
      <c r="G127" s="406">
        <v>15</v>
      </c>
      <c r="H127" s="406">
        <v>9</v>
      </c>
      <c r="I127" s="406">
        <v>150</v>
      </c>
      <c r="J127" s="406">
        <v>75</v>
      </c>
      <c r="K127" s="406">
        <v>75</v>
      </c>
      <c r="L127" s="406">
        <v>2</v>
      </c>
      <c r="M127" s="407">
        <v>15</v>
      </c>
      <c r="N127" s="407">
        <v>16</v>
      </c>
      <c r="O127" s="407">
        <v>31</v>
      </c>
      <c r="P127" s="407">
        <v>2</v>
      </c>
      <c r="Q127" s="407">
        <v>15</v>
      </c>
      <c r="R127" s="407">
        <v>13</v>
      </c>
      <c r="S127" s="407">
        <v>28</v>
      </c>
      <c r="T127" s="407">
        <v>2</v>
      </c>
      <c r="U127" s="407">
        <v>17</v>
      </c>
      <c r="V127" s="407">
        <v>16</v>
      </c>
      <c r="W127" s="407">
        <v>33</v>
      </c>
      <c r="X127" s="407">
        <v>3</v>
      </c>
      <c r="Y127" s="407">
        <v>28</v>
      </c>
      <c r="Z127" s="407">
        <v>30</v>
      </c>
      <c r="AA127" s="407">
        <v>58</v>
      </c>
      <c r="AB127" s="406"/>
      <c r="AC127" s="406"/>
      <c r="AD127" s="406"/>
      <c r="AE127" s="406">
        <v>15</v>
      </c>
      <c r="AF127" s="406">
        <v>17</v>
      </c>
      <c r="AG127" s="406">
        <v>32</v>
      </c>
      <c r="AH127" s="406">
        <v>1</v>
      </c>
      <c r="AI127" s="406"/>
      <c r="AJ127" s="406">
        <v>1</v>
      </c>
      <c r="AK127" s="406">
        <v>9</v>
      </c>
      <c r="AL127" s="406">
        <v>11</v>
      </c>
      <c r="AM127" s="428"/>
    </row>
    <row r="128" spans="1:39" ht="19.5" customHeight="1">
      <c r="A128" s="427" t="s">
        <v>140</v>
      </c>
      <c r="B128" s="404">
        <v>709448</v>
      </c>
      <c r="C128" s="405" t="s">
        <v>383</v>
      </c>
      <c r="D128" s="406">
        <v>1</v>
      </c>
      <c r="E128" s="406" t="s">
        <v>485</v>
      </c>
      <c r="F128" s="406" t="s">
        <v>495</v>
      </c>
      <c r="G128" s="406">
        <v>9</v>
      </c>
      <c r="H128" s="406">
        <v>4</v>
      </c>
      <c r="I128" s="406">
        <v>45</v>
      </c>
      <c r="J128" s="406">
        <v>23</v>
      </c>
      <c r="K128" s="406">
        <v>22</v>
      </c>
      <c r="L128" s="406">
        <v>1</v>
      </c>
      <c r="M128" s="407">
        <v>3</v>
      </c>
      <c r="N128" s="407">
        <v>7</v>
      </c>
      <c r="O128" s="407">
        <v>10</v>
      </c>
      <c r="P128" s="407">
        <v>1</v>
      </c>
      <c r="Q128" s="407">
        <v>4</v>
      </c>
      <c r="R128" s="407">
        <v>2</v>
      </c>
      <c r="S128" s="407">
        <v>6</v>
      </c>
      <c r="T128" s="407">
        <v>1</v>
      </c>
      <c r="U128" s="407">
        <v>10</v>
      </c>
      <c r="V128" s="407">
        <v>8</v>
      </c>
      <c r="W128" s="407">
        <v>18</v>
      </c>
      <c r="X128" s="407">
        <v>1</v>
      </c>
      <c r="Y128" s="407">
        <v>6</v>
      </c>
      <c r="Z128" s="407">
        <v>5</v>
      </c>
      <c r="AA128" s="407">
        <v>11</v>
      </c>
      <c r="AB128" s="406"/>
      <c r="AC128" s="406"/>
      <c r="AD128" s="406"/>
      <c r="AE128" s="406">
        <v>3</v>
      </c>
      <c r="AF128" s="406">
        <v>7</v>
      </c>
      <c r="AG128" s="406">
        <v>10</v>
      </c>
      <c r="AH128" s="406"/>
      <c r="AI128" s="406"/>
      <c r="AJ128" s="406"/>
      <c r="AK128" s="406">
        <v>3</v>
      </c>
      <c r="AL128" s="406">
        <v>3</v>
      </c>
      <c r="AM128" s="428"/>
    </row>
    <row r="129" spans="1:40" ht="19.5" customHeight="1">
      <c r="A129" s="427" t="s">
        <v>140</v>
      </c>
      <c r="B129" s="404">
        <v>709438</v>
      </c>
      <c r="C129" s="405" t="s">
        <v>387</v>
      </c>
      <c r="D129" s="406">
        <v>1</v>
      </c>
      <c r="E129" s="406" t="s">
        <v>485</v>
      </c>
      <c r="F129" s="406"/>
      <c r="G129" s="406">
        <v>5</v>
      </c>
      <c r="H129" s="406">
        <v>4</v>
      </c>
      <c r="I129" s="406">
        <v>81</v>
      </c>
      <c r="J129" s="406">
        <v>52</v>
      </c>
      <c r="K129" s="406">
        <v>29</v>
      </c>
      <c r="L129" s="406">
        <v>1</v>
      </c>
      <c r="M129" s="407">
        <v>10</v>
      </c>
      <c r="N129" s="407">
        <v>7</v>
      </c>
      <c r="O129" s="407">
        <v>17</v>
      </c>
      <c r="P129" s="407">
        <v>1</v>
      </c>
      <c r="Q129" s="407">
        <v>11</v>
      </c>
      <c r="R129" s="407">
        <v>7</v>
      </c>
      <c r="S129" s="407">
        <v>18</v>
      </c>
      <c r="T129" s="407">
        <v>1</v>
      </c>
      <c r="U129" s="407">
        <v>10</v>
      </c>
      <c r="V129" s="407">
        <v>8</v>
      </c>
      <c r="W129" s="407">
        <v>18</v>
      </c>
      <c r="X129" s="407">
        <v>1</v>
      </c>
      <c r="Y129" s="407">
        <v>21</v>
      </c>
      <c r="Z129" s="407">
        <v>7</v>
      </c>
      <c r="AA129" s="407">
        <v>28</v>
      </c>
      <c r="AB129" s="406"/>
      <c r="AC129" s="406"/>
      <c r="AD129" s="406"/>
      <c r="AE129" s="406">
        <v>10</v>
      </c>
      <c r="AF129" s="406">
        <v>8</v>
      </c>
      <c r="AG129" s="406">
        <v>18</v>
      </c>
      <c r="AH129" s="406">
        <v>1</v>
      </c>
      <c r="AI129" s="406"/>
      <c r="AJ129" s="406"/>
      <c r="AK129" s="406">
        <v>5</v>
      </c>
      <c r="AL129" s="406">
        <v>6</v>
      </c>
      <c r="AM129" s="428"/>
    </row>
    <row r="130" spans="1:40" s="25" customFormat="1" ht="19.5" customHeight="1">
      <c r="A130" s="1200" t="s">
        <v>650</v>
      </c>
      <c r="B130" s="1201"/>
      <c r="C130" s="1201"/>
      <c r="D130" s="364">
        <f>SUM(D48:D129)</f>
        <v>82</v>
      </c>
      <c r="E130" s="364"/>
      <c r="F130" s="364"/>
      <c r="G130" s="364">
        <f t="shared" ref="G130:AM130" si="2">SUM(G48:G129)</f>
        <v>451</v>
      </c>
      <c r="H130" s="364">
        <f t="shared" si="2"/>
        <v>401</v>
      </c>
      <c r="I130" s="364">
        <f t="shared" si="2"/>
        <v>6383</v>
      </c>
      <c r="J130" s="364">
        <f t="shared" si="2"/>
        <v>3258</v>
      </c>
      <c r="K130" s="364">
        <f t="shared" si="2"/>
        <v>3125</v>
      </c>
      <c r="L130" s="364">
        <f t="shared" si="2"/>
        <v>99</v>
      </c>
      <c r="M130" s="364">
        <f t="shared" si="2"/>
        <v>761</v>
      </c>
      <c r="N130" s="364">
        <f t="shared" si="2"/>
        <v>699</v>
      </c>
      <c r="O130" s="364">
        <f t="shared" si="2"/>
        <v>1460</v>
      </c>
      <c r="P130" s="364">
        <f t="shared" si="2"/>
        <v>93</v>
      </c>
      <c r="Q130" s="364">
        <f t="shared" si="2"/>
        <v>684</v>
      </c>
      <c r="R130" s="364">
        <f t="shared" si="2"/>
        <v>647</v>
      </c>
      <c r="S130" s="364">
        <f t="shared" si="2"/>
        <v>1331</v>
      </c>
      <c r="T130" s="364">
        <f t="shared" si="2"/>
        <v>94</v>
      </c>
      <c r="U130" s="364">
        <f t="shared" si="2"/>
        <v>746</v>
      </c>
      <c r="V130" s="364">
        <f t="shared" si="2"/>
        <v>727</v>
      </c>
      <c r="W130" s="364">
        <f t="shared" si="2"/>
        <v>1473</v>
      </c>
      <c r="X130" s="364">
        <f t="shared" si="2"/>
        <v>115</v>
      </c>
      <c r="Y130" s="364">
        <f t="shared" si="2"/>
        <v>1067</v>
      </c>
      <c r="Z130" s="364">
        <f t="shared" si="2"/>
        <v>1052</v>
      </c>
      <c r="AA130" s="364">
        <f t="shared" si="2"/>
        <v>2119</v>
      </c>
      <c r="AB130" s="364"/>
      <c r="AC130" s="364"/>
      <c r="AD130" s="364"/>
      <c r="AE130" s="364">
        <f t="shared" si="2"/>
        <v>731</v>
      </c>
      <c r="AF130" s="364">
        <f t="shared" si="2"/>
        <v>671</v>
      </c>
      <c r="AG130" s="364">
        <f t="shared" si="2"/>
        <v>1402</v>
      </c>
      <c r="AH130" s="364">
        <f>SUM(AH48:AH129)</f>
        <v>46</v>
      </c>
      <c r="AI130" s="912"/>
      <c r="AJ130" s="912">
        <f>SUM(AJ48:AJ129)</f>
        <v>26</v>
      </c>
      <c r="AK130" s="912">
        <f>SUM(AK48:AK129)</f>
        <v>400</v>
      </c>
      <c r="AL130" s="364">
        <f t="shared" si="2"/>
        <v>472</v>
      </c>
      <c r="AM130" s="426">
        <f t="shared" si="2"/>
        <v>17</v>
      </c>
      <c r="AN130" s="2"/>
    </row>
    <row r="131" spans="1:40" s="25" customFormat="1" ht="19.5" customHeight="1">
      <c r="A131" s="1200" t="s">
        <v>651</v>
      </c>
      <c r="B131" s="1201"/>
      <c r="C131" s="1201"/>
      <c r="D131" s="364">
        <f>SUM(D130,D47)</f>
        <v>124</v>
      </c>
      <c r="E131" s="364"/>
      <c r="F131" s="364"/>
      <c r="G131" s="364">
        <f t="shared" ref="G131:AM131" si="3">SUM(G130,G47)</f>
        <v>1201</v>
      </c>
      <c r="H131" s="364">
        <f t="shared" si="3"/>
        <v>986</v>
      </c>
      <c r="I131" s="364">
        <f t="shared" si="3"/>
        <v>21485</v>
      </c>
      <c r="J131" s="364">
        <f t="shared" si="3"/>
        <v>11102</v>
      </c>
      <c r="K131" s="364">
        <f t="shared" si="3"/>
        <v>10382</v>
      </c>
      <c r="L131" s="364">
        <f t="shared" si="3"/>
        <v>241</v>
      </c>
      <c r="M131" s="364">
        <f t="shared" si="3"/>
        <v>2778</v>
      </c>
      <c r="N131" s="364">
        <f t="shared" si="3"/>
        <v>2425</v>
      </c>
      <c r="O131" s="364">
        <f t="shared" si="3"/>
        <v>5203</v>
      </c>
      <c r="P131" s="364">
        <f t="shared" si="3"/>
        <v>227</v>
      </c>
      <c r="Q131" s="364">
        <f t="shared" si="3"/>
        <v>2396</v>
      </c>
      <c r="R131" s="364">
        <f t="shared" si="3"/>
        <v>2253</v>
      </c>
      <c r="S131" s="364">
        <f t="shared" si="3"/>
        <v>4649</v>
      </c>
      <c r="T131" s="364">
        <f t="shared" si="3"/>
        <v>231</v>
      </c>
      <c r="U131" s="364">
        <f t="shared" si="3"/>
        <v>2473</v>
      </c>
      <c r="V131" s="364">
        <f t="shared" si="3"/>
        <v>2375</v>
      </c>
      <c r="W131" s="364">
        <f t="shared" si="3"/>
        <v>4848</v>
      </c>
      <c r="X131" s="364">
        <f t="shared" si="3"/>
        <v>287</v>
      </c>
      <c r="Y131" s="364">
        <f t="shared" si="3"/>
        <v>3455</v>
      </c>
      <c r="Z131" s="364">
        <f t="shared" si="3"/>
        <v>3329</v>
      </c>
      <c r="AA131" s="364">
        <f t="shared" si="3"/>
        <v>6784</v>
      </c>
      <c r="AB131" s="364">
        <f t="shared" si="3"/>
        <v>231</v>
      </c>
      <c r="AC131" s="364">
        <f t="shared" si="3"/>
        <v>256</v>
      </c>
      <c r="AD131" s="364">
        <f t="shared" si="3"/>
        <v>487</v>
      </c>
      <c r="AE131" s="364">
        <f t="shared" si="3"/>
        <v>2580</v>
      </c>
      <c r="AF131" s="364">
        <f t="shared" si="3"/>
        <v>2269</v>
      </c>
      <c r="AG131" s="364">
        <f t="shared" si="3"/>
        <v>4849</v>
      </c>
      <c r="AH131" s="364">
        <f>SUM(AH47,AH130)</f>
        <v>84</v>
      </c>
      <c r="AI131" s="912"/>
      <c r="AJ131" s="912">
        <f>SUM(AJ47,AJ130)</f>
        <v>60</v>
      </c>
      <c r="AK131" s="912">
        <f>SUM(AK47,AK130)</f>
        <v>1168</v>
      </c>
      <c r="AL131" s="364">
        <f t="shared" si="3"/>
        <v>1312</v>
      </c>
      <c r="AM131" s="426">
        <f t="shared" si="3"/>
        <v>98</v>
      </c>
      <c r="AN131" s="2"/>
    </row>
    <row r="132" spans="1:40" ht="19.5" customHeight="1">
      <c r="A132" s="421" t="s">
        <v>15</v>
      </c>
      <c r="B132" s="398">
        <v>726182</v>
      </c>
      <c r="C132" s="399" t="s">
        <v>18</v>
      </c>
      <c r="D132" s="400">
        <v>1</v>
      </c>
      <c r="E132" s="400" t="s">
        <v>485</v>
      </c>
      <c r="F132" s="400"/>
      <c r="G132" s="400">
        <v>12</v>
      </c>
      <c r="H132" s="400">
        <v>11</v>
      </c>
      <c r="I132" s="400">
        <v>229</v>
      </c>
      <c r="J132" s="400">
        <v>112</v>
      </c>
      <c r="K132" s="400">
        <v>117</v>
      </c>
      <c r="L132" s="400">
        <v>2</v>
      </c>
      <c r="M132" s="401">
        <v>23</v>
      </c>
      <c r="N132" s="401">
        <v>32</v>
      </c>
      <c r="O132" s="401">
        <v>55</v>
      </c>
      <c r="P132" s="401">
        <v>3</v>
      </c>
      <c r="Q132" s="401">
        <v>27</v>
      </c>
      <c r="R132" s="401">
        <v>24</v>
      </c>
      <c r="S132" s="401">
        <v>51</v>
      </c>
      <c r="T132" s="401">
        <v>3</v>
      </c>
      <c r="U132" s="401">
        <v>22</v>
      </c>
      <c r="V132" s="401">
        <v>32</v>
      </c>
      <c r="W132" s="401">
        <v>54</v>
      </c>
      <c r="X132" s="401">
        <v>3</v>
      </c>
      <c r="Y132" s="401">
        <v>40</v>
      </c>
      <c r="Z132" s="401">
        <v>29</v>
      </c>
      <c r="AA132" s="401">
        <v>69</v>
      </c>
      <c r="AB132" s="400"/>
      <c r="AC132" s="400"/>
      <c r="AD132" s="400"/>
      <c r="AE132" s="400">
        <v>20</v>
      </c>
      <c r="AF132" s="400">
        <v>28</v>
      </c>
      <c r="AG132" s="400">
        <v>48</v>
      </c>
      <c r="AH132" s="400">
        <v>1</v>
      </c>
      <c r="AI132" s="400"/>
      <c r="AJ132" s="400">
        <v>1</v>
      </c>
      <c r="AK132" s="400">
        <v>10</v>
      </c>
      <c r="AL132" s="400">
        <v>12</v>
      </c>
      <c r="AM132" s="422">
        <v>2</v>
      </c>
    </row>
    <row r="133" spans="1:40" s="24" customFormat="1" ht="19.5" customHeight="1">
      <c r="A133" s="1187" t="s">
        <v>652</v>
      </c>
      <c r="B133" s="1188"/>
      <c r="C133" s="1189"/>
      <c r="D133" s="364">
        <f>SUM(D132)</f>
        <v>1</v>
      </c>
      <c r="E133" s="364"/>
      <c r="F133" s="364"/>
      <c r="G133" s="364">
        <f t="shared" ref="G133:AM133" si="4">SUM(G132)</f>
        <v>12</v>
      </c>
      <c r="H133" s="364">
        <f t="shared" si="4"/>
        <v>11</v>
      </c>
      <c r="I133" s="364">
        <f t="shared" si="4"/>
        <v>229</v>
      </c>
      <c r="J133" s="364">
        <f t="shared" si="4"/>
        <v>112</v>
      </c>
      <c r="K133" s="364">
        <f t="shared" si="4"/>
        <v>117</v>
      </c>
      <c r="L133" s="364">
        <f t="shared" si="4"/>
        <v>2</v>
      </c>
      <c r="M133" s="364">
        <f t="shared" si="4"/>
        <v>23</v>
      </c>
      <c r="N133" s="364">
        <f t="shared" si="4"/>
        <v>32</v>
      </c>
      <c r="O133" s="364">
        <f t="shared" si="4"/>
        <v>55</v>
      </c>
      <c r="P133" s="364">
        <f t="shared" si="4"/>
        <v>3</v>
      </c>
      <c r="Q133" s="364">
        <f t="shared" si="4"/>
        <v>27</v>
      </c>
      <c r="R133" s="364">
        <f t="shared" si="4"/>
        <v>24</v>
      </c>
      <c r="S133" s="364">
        <f t="shared" si="4"/>
        <v>51</v>
      </c>
      <c r="T133" s="364">
        <f t="shared" si="4"/>
        <v>3</v>
      </c>
      <c r="U133" s="364">
        <f t="shared" si="4"/>
        <v>22</v>
      </c>
      <c r="V133" s="364">
        <f t="shared" si="4"/>
        <v>32</v>
      </c>
      <c r="W133" s="364">
        <f t="shared" si="4"/>
        <v>54</v>
      </c>
      <c r="X133" s="364">
        <f t="shared" si="4"/>
        <v>3</v>
      </c>
      <c r="Y133" s="364">
        <f t="shared" si="4"/>
        <v>40</v>
      </c>
      <c r="Z133" s="364">
        <f t="shared" si="4"/>
        <v>29</v>
      </c>
      <c r="AA133" s="364">
        <f t="shared" si="4"/>
        <v>69</v>
      </c>
      <c r="AB133" s="364">
        <f t="shared" si="4"/>
        <v>0</v>
      </c>
      <c r="AC133" s="364"/>
      <c r="AD133" s="364"/>
      <c r="AE133" s="364">
        <f t="shared" si="4"/>
        <v>20</v>
      </c>
      <c r="AF133" s="364">
        <f t="shared" si="4"/>
        <v>28</v>
      </c>
      <c r="AG133" s="364">
        <f t="shared" si="4"/>
        <v>48</v>
      </c>
      <c r="AH133" s="364">
        <f t="shared" si="4"/>
        <v>1</v>
      </c>
      <c r="AI133" s="364"/>
      <c r="AJ133" s="364">
        <f t="shared" si="4"/>
        <v>1</v>
      </c>
      <c r="AK133" s="364">
        <f t="shared" si="4"/>
        <v>10</v>
      </c>
      <c r="AL133" s="364">
        <f t="shared" si="4"/>
        <v>12</v>
      </c>
      <c r="AM133" s="426">
        <f t="shared" si="4"/>
        <v>2</v>
      </c>
      <c r="AN133" s="2"/>
    </row>
    <row r="134" spans="1:40" ht="19.5" customHeight="1">
      <c r="A134" s="427" t="s">
        <v>15</v>
      </c>
      <c r="B134" s="404">
        <v>720546</v>
      </c>
      <c r="C134" s="405" t="s">
        <v>21</v>
      </c>
      <c r="D134" s="406">
        <v>1</v>
      </c>
      <c r="E134" s="406" t="s">
        <v>485</v>
      </c>
      <c r="F134" s="406"/>
      <c r="G134" s="406"/>
      <c r="H134" s="406">
        <v>5</v>
      </c>
      <c r="I134" s="406">
        <v>82</v>
      </c>
      <c r="J134" s="406">
        <v>44</v>
      </c>
      <c r="K134" s="406">
        <v>38</v>
      </c>
      <c r="L134" s="406">
        <v>1</v>
      </c>
      <c r="M134" s="407">
        <v>8</v>
      </c>
      <c r="N134" s="407">
        <v>5</v>
      </c>
      <c r="O134" s="407">
        <v>13</v>
      </c>
      <c r="P134" s="407">
        <v>1</v>
      </c>
      <c r="Q134" s="407">
        <v>10</v>
      </c>
      <c r="R134" s="407">
        <v>8</v>
      </c>
      <c r="S134" s="407">
        <v>18</v>
      </c>
      <c r="T134" s="407">
        <v>1</v>
      </c>
      <c r="U134" s="407">
        <v>9</v>
      </c>
      <c r="V134" s="407">
        <v>10</v>
      </c>
      <c r="W134" s="407">
        <v>19</v>
      </c>
      <c r="X134" s="407">
        <v>2</v>
      </c>
      <c r="Y134" s="407">
        <v>17</v>
      </c>
      <c r="Z134" s="407">
        <v>15</v>
      </c>
      <c r="AA134" s="407">
        <v>32</v>
      </c>
      <c r="AB134" s="406"/>
      <c r="AC134" s="406"/>
      <c r="AD134" s="406"/>
      <c r="AE134" s="406">
        <v>11</v>
      </c>
      <c r="AF134" s="406">
        <v>5</v>
      </c>
      <c r="AG134" s="406">
        <v>16</v>
      </c>
      <c r="AH134" s="406">
        <v>1</v>
      </c>
      <c r="AI134" s="406"/>
      <c r="AJ134" s="406">
        <v>1</v>
      </c>
      <c r="AK134" s="406">
        <v>4</v>
      </c>
      <c r="AL134" s="406">
        <v>6</v>
      </c>
      <c r="AM134" s="428"/>
    </row>
    <row r="135" spans="1:40" ht="19.5" customHeight="1">
      <c r="A135" s="427" t="s">
        <v>15</v>
      </c>
      <c r="B135" s="404">
        <v>721062</v>
      </c>
      <c r="C135" s="405" t="s">
        <v>23</v>
      </c>
      <c r="D135" s="406">
        <v>1</v>
      </c>
      <c r="E135" s="406" t="s">
        <v>485</v>
      </c>
      <c r="F135" s="406"/>
      <c r="G135" s="406">
        <v>10</v>
      </c>
      <c r="H135" s="406">
        <v>4</v>
      </c>
      <c r="I135" s="406">
        <v>53</v>
      </c>
      <c r="J135" s="406">
        <v>28</v>
      </c>
      <c r="K135" s="406">
        <v>25</v>
      </c>
      <c r="L135" s="406">
        <v>1</v>
      </c>
      <c r="M135" s="407">
        <v>4</v>
      </c>
      <c r="N135" s="407">
        <v>9</v>
      </c>
      <c r="O135" s="407">
        <v>13</v>
      </c>
      <c r="P135" s="407">
        <v>1</v>
      </c>
      <c r="Q135" s="407">
        <v>5</v>
      </c>
      <c r="R135" s="407">
        <v>4</v>
      </c>
      <c r="S135" s="407">
        <v>9</v>
      </c>
      <c r="T135" s="407">
        <v>1</v>
      </c>
      <c r="U135" s="407">
        <v>10</v>
      </c>
      <c r="V135" s="407">
        <v>4</v>
      </c>
      <c r="W135" s="407">
        <v>14</v>
      </c>
      <c r="X135" s="407">
        <v>1</v>
      </c>
      <c r="Y135" s="407">
        <v>9</v>
      </c>
      <c r="Z135" s="407">
        <v>8</v>
      </c>
      <c r="AA135" s="407">
        <v>17</v>
      </c>
      <c r="AB135" s="406"/>
      <c r="AC135" s="406"/>
      <c r="AD135" s="406"/>
      <c r="AE135" s="406">
        <v>4</v>
      </c>
      <c r="AF135" s="406">
        <v>8</v>
      </c>
      <c r="AG135" s="406">
        <v>12</v>
      </c>
      <c r="AH135" s="406"/>
      <c r="AI135" s="406"/>
      <c r="AJ135" s="406"/>
      <c r="AK135" s="406">
        <v>5</v>
      </c>
      <c r="AL135" s="406">
        <v>5</v>
      </c>
      <c r="AM135" s="428"/>
    </row>
    <row r="136" spans="1:40" ht="19.5" customHeight="1">
      <c r="A136" s="427" t="s">
        <v>15</v>
      </c>
      <c r="B136" s="404">
        <v>721014</v>
      </c>
      <c r="C136" s="405" t="s">
        <v>25</v>
      </c>
      <c r="D136" s="406">
        <v>1</v>
      </c>
      <c r="E136" s="406" t="s">
        <v>485</v>
      </c>
      <c r="F136" s="406"/>
      <c r="G136" s="406"/>
      <c r="H136" s="406">
        <v>4</v>
      </c>
      <c r="I136" s="406">
        <v>66</v>
      </c>
      <c r="J136" s="406">
        <v>36</v>
      </c>
      <c r="K136" s="406">
        <v>30</v>
      </c>
      <c r="L136" s="406">
        <v>1</v>
      </c>
      <c r="M136" s="407">
        <v>5</v>
      </c>
      <c r="N136" s="407">
        <v>3</v>
      </c>
      <c r="O136" s="407">
        <v>8</v>
      </c>
      <c r="P136" s="407">
        <v>1</v>
      </c>
      <c r="Q136" s="407">
        <v>10</v>
      </c>
      <c r="R136" s="407">
        <v>8</v>
      </c>
      <c r="S136" s="407">
        <v>18</v>
      </c>
      <c r="T136" s="407">
        <v>1</v>
      </c>
      <c r="U136" s="407">
        <v>8</v>
      </c>
      <c r="V136" s="407">
        <v>11</v>
      </c>
      <c r="W136" s="407">
        <v>19</v>
      </c>
      <c r="X136" s="407">
        <v>1</v>
      </c>
      <c r="Y136" s="407">
        <v>13</v>
      </c>
      <c r="Z136" s="407">
        <v>8</v>
      </c>
      <c r="AA136" s="407">
        <v>21</v>
      </c>
      <c r="AB136" s="406"/>
      <c r="AC136" s="406"/>
      <c r="AD136" s="406"/>
      <c r="AE136" s="406">
        <v>3</v>
      </c>
      <c r="AF136" s="406">
        <v>2</v>
      </c>
      <c r="AG136" s="406">
        <v>5</v>
      </c>
      <c r="AH136" s="406"/>
      <c r="AI136" s="406"/>
      <c r="AJ136" s="406">
        <v>1</v>
      </c>
      <c r="AK136" s="406">
        <v>4</v>
      </c>
      <c r="AL136" s="406">
        <v>5</v>
      </c>
      <c r="AM136" s="428"/>
    </row>
    <row r="137" spans="1:40" ht="19.5" customHeight="1">
      <c r="A137" s="427" t="s">
        <v>15</v>
      </c>
      <c r="B137" s="404">
        <v>714342</v>
      </c>
      <c r="C137" s="405" t="s">
        <v>27</v>
      </c>
      <c r="D137" s="406">
        <v>1</v>
      </c>
      <c r="E137" s="406" t="s">
        <v>485</v>
      </c>
      <c r="F137" s="406" t="s">
        <v>495</v>
      </c>
      <c r="G137" s="406">
        <v>2</v>
      </c>
      <c r="H137" s="406">
        <v>3</v>
      </c>
      <c r="I137" s="406">
        <v>12</v>
      </c>
      <c r="J137" s="406">
        <v>7</v>
      </c>
      <c r="K137" s="406">
        <v>5</v>
      </c>
      <c r="L137" s="406">
        <v>1</v>
      </c>
      <c r="M137" s="407">
        <v>2</v>
      </c>
      <c r="N137" s="407">
        <v>1</v>
      </c>
      <c r="O137" s="407">
        <v>3</v>
      </c>
      <c r="P137" s="407">
        <v>1</v>
      </c>
      <c r="Q137" s="407">
        <v>1</v>
      </c>
      <c r="R137" s="407">
        <v>1</v>
      </c>
      <c r="S137" s="407">
        <v>2</v>
      </c>
      <c r="T137" s="407"/>
      <c r="U137" s="407"/>
      <c r="V137" s="407"/>
      <c r="W137" s="407"/>
      <c r="X137" s="407">
        <v>1</v>
      </c>
      <c r="Y137" s="407">
        <v>4</v>
      </c>
      <c r="Z137" s="407">
        <v>3</v>
      </c>
      <c r="AA137" s="407">
        <v>7</v>
      </c>
      <c r="AB137" s="406"/>
      <c r="AC137" s="406"/>
      <c r="AD137" s="406"/>
      <c r="AE137" s="406">
        <v>2</v>
      </c>
      <c r="AF137" s="406">
        <v>1</v>
      </c>
      <c r="AG137" s="406">
        <v>3</v>
      </c>
      <c r="AH137" s="406"/>
      <c r="AI137" s="406"/>
      <c r="AJ137" s="406"/>
      <c r="AK137" s="406">
        <v>1</v>
      </c>
      <c r="AL137" s="406">
        <v>1</v>
      </c>
      <c r="AM137" s="428"/>
    </row>
    <row r="138" spans="1:40" s="24" customFormat="1" ht="22.5" customHeight="1">
      <c r="A138" s="1187" t="s">
        <v>653</v>
      </c>
      <c r="B138" s="1188"/>
      <c r="C138" s="1189"/>
      <c r="D138" s="364">
        <f>SUM(D134:D137)</f>
        <v>4</v>
      </c>
      <c r="E138" s="364"/>
      <c r="F138" s="364"/>
      <c r="G138" s="364">
        <f t="shared" ref="G138:AL138" si="5">SUM(G134:G137)</f>
        <v>12</v>
      </c>
      <c r="H138" s="364">
        <f t="shared" si="5"/>
        <v>16</v>
      </c>
      <c r="I138" s="364">
        <f t="shared" si="5"/>
        <v>213</v>
      </c>
      <c r="J138" s="364">
        <f t="shared" si="5"/>
        <v>115</v>
      </c>
      <c r="K138" s="364">
        <f t="shared" si="5"/>
        <v>98</v>
      </c>
      <c r="L138" s="364">
        <f t="shared" si="5"/>
        <v>4</v>
      </c>
      <c r="M138" s="364">
        <f t="shared" si="5"/>
        <v>19</v>
      </c>
      <c r="N138" s="364">
        <f t="shared" si="5"/>
        <v>18</v>
      </c>
      <c r="O138" s="364">
        <f t="shared" si="5"/>
        <v>37</v>
      </c>
      <c r="P138" s="364">
        <f t="shared" si="5"/>
        <v>4</v>
      </c>
      <c r="Q138" s="364">
        <f t="shared" si="5"/>
        <v>26</v>
      </c>
      <c r="R138" s="364">
        <f t="shared" si="5"/>
        <v>21</v>
      </c>
      <c r="S138" s="364">
        <f t="shared" si="5"/>
        <v>47</v>
      </c>
      <c r="T138" s="364">
        <f t="shared" si="5"/>
        <v>3</v>
      </c>
      <c r="U138" s="364">
        <f t="shared" si="5"/>
        <v>27</v>
      </c>
      <c r="V138" s="364">
        <f t="shared" si="5"/>
        <v>25</v>
      </c>
      <c r="W138" s="364">
        <f t="shared" si="5"/>
        <v>52</v>
      </c>
      <c r="X138" s="364">
        <f t="shared" si="5"/>
        <v>5</v>
      </c>
      <c r="Y138" s="364">
        <f t="shared" si="5"/>
        <v>43</v>
      </c>
      <c r="Z138" s="364">
        <f t="shared" si="5"/>
        <v>34</v>
      </c>
      <c r="AA138" s="364">
        <f t="shared" si="5"/>
        <v>77</v>
      </c>
      <c r="AB138" s="364"/>
      <c r="AC138" s="364"/>
      <c r="AD138" s="364"/>
      <c r="AE138" s="364">
        <f t="shared" si="5"/>
        <v>20</v>
      </c>
      <c r="AF138" s="364">
        <f t="shared" si="5"/>
        <v>16</v>
      </c>
      <c r="AG138" s="364">
        <f t="shared" si="5"/>
        <v>36</v>
      </c>
      <c r="AH138" s="364">
        <f t="shared" si="5"/>
        <v>1</v>
      </c>
      <c r="AI138" s="364"/>
      <c r="AJ138" s="364">
        <f t="shared" si="5"/>
        <v>2</v>
      </c>
      <c r="AK138" s="364">
        <f t="shared" si="5"/>
        <v>14</v>
      </c>
      <c r="AL138" s="364">
        <f t="shared" si="5"/>
        <v>17</v>
      </c>
      <c r="AM138" s="426"/>
      <c r="AN138" s="2"/>
    </row>
    <row r="139" spans="1:40" s="24" customFormat="1" ht="22.5" customHeight="1">
      <c r="A139" s="1187" t="s">
        <v>654</v>
      </c>
      <c r="B139" s="1188"/>
      <c r="C139" s="1189"/>
      <c r="D139" s="364">
        <f>SUM(D138,D133)</f>
        <v>5</v>
      </c>
      <c r="E139" s="364"/>
      <c r="F139" s="364"/>
      <c r="G139" s="364">
        <f t="shared" ref="G139:AM139" si="6">SUM(G138,G133)</f>
        <v>24</v>
      </c>
      <c r="H139" s="364">
        <f t="shared" si="6"/>
        <v>27</v>
      </c>
      <c r="I139" s="364">
        <f t="shared" si="6"/>
        <v>442</v>
      </c>
      <c r="J139" s="364">
        <f t="shared" si="6"/>
        <v>227</v>
      </c>
      <c r="K139" s="364">
        <f t="shared" si="6"/>
        <v>215</v>
      </c>
      <c r="L139" s="364">
        <f t="shared" si="6"/>
        <v>6</v>
      </c>
      <c r="M139" s="364">
        <f t="shared" si="6"/>
        <v>42</v>
      </c>
      <c r="N139" s="364">
        <f t="shared" si="6"/>
        <v>50</v>
      </c>
      <c r="O139" s="364">
        <f t="shared" si="6"/>
        <v>92</v>
      </c>
      <c r="P139" s="364">
        <f t="shared" si="6"/>
        <v>7</v>
      </c>
      <c r="Q139" s="364">
        <f t="shared" si="6"/>
        <v>53</v>
      </c>
      <c r="R139" s="364">
        <f t="shared" si="6"/>
        <v>45</v>
      </c>
      <c r="S139" s="364">
        <f t="shared" si="6"/>
        <v>98</v>
      </c>
      <c r="T139" s="364">
        <f t="shared" si="6"/>
        <v>6</v>
      </c>
      <c r="U139" s="364">
        <f t="shared" si="6"/>
        <v>49</v>
      </c>
      <c r="V139" s="364">
        <f t="shared" si="6"/>
        <v>57</v>
      </c>
      <c r="W139" s="364">
        <f t="shared" si="6"/>
        <v>106</v>
      </c>
      <c r="X139" s="364">
        <f t="shared" si="6"/>
        <v>8</v>
      </c>
      <c r="Y139" s="364">
        <f t="shared" si="6"/>
        <v>83</v>
      </c>
      <c r="Z139" s="364">
        <f t="shared" si="6"/>
        <v>63</v>
      </c>
      <c r="AA139" s="364">
        <f t="shared" si="6"/>
        <v>146</v>
      </c>
      <c r="AB139" s="364"/>
      <c r="AC139" s="364"/>
      <c r="AD139" s="364"/>
      <c r="AE139" s="364">
        <f t="shared" si="6"/>
        <v>40</v>
      </c>
      <c r="AF139" s="364">
        <f t="shared" si="6"/>
        <v>44</v>
      </c>
      <c r="AG139" s="364">
        <f t="shared" si="6"/>
        <v>84</v>
      </c>
      <c r="AH139" s="364">
        <f t="shared" si="6"/>
        <v>2</v>
      </c>
      <c r="AI139" s="364"/>
      <c r="AJ139" s="364">
        <f t="shared" si="6"/>
        <v>3</v>
      </c>
      <c r="AK139" s="364">
        <f t="shared" si="6"/>
        <v>24</v>
      </c>
      <c r="AL139" s="364">
        <f t="shared" si="6"/>
        <v>29</v>
      </c>
      <c r="AM139" s="426">
        <f t="shared" si="6"/>
        <v>2</v>
      </c>
      <c r="AN139" s="2"/>
    </row>
    <row r="140" spans="1:40" ht="16.5" customHeight="1">
      <c r="A140" s="421" t="s">
        <v>28</v>
      </c>
      <c r="B140" s="398">
        <v>725728</v>
      </c>
      <c r="C140" s="399" t="s">
        <v>29</v>
      </c>
      <c r="D140" s="400">
        <v>1</v>
      </c>
      <c r="E140" s="400" t="s">
        <v>485</v>
      </c>
      <c r="F140" s="400" t="s">
        <v>495</v>
      </c>
      <c r="G140" s="400">
        <v>2</v>
      </c>
      <c r="H140" s="400">
        <v>3</v>
      </c>
      <c r="I140" s="400">
        <v>21</v>
      </c>
      <c r="J140" s="400">
        <v>13</v>
      </c>
      <c r="K140" s="400">
        <v>8</v>
      </c>
      <c r="L140" s="400">
        <v>1</v>
      </c>
      <c r="M140" s="401">
        <v>3</v>
      </c>
      <c r="N140" s="401">
        <v>0</v>
      </c>
      <c r="O140" s="401">
        <v>3</v>
      </c>
      <c r="P140" s="401">
        <v>1</v>
      </c>
      <c r="Q140" s="401">
        <v>4</v>
      </c>
      <c r="R140" s="401">
        <v>3</v>
      </c>
      <c r="S140" s="401">
        <v>7</v>
      </c>
      <c r="T140" s="401"/>
      <c r="U140" s="401"/>
      <c r="V140" s="401"/>
      <c r="W140" s="401"/>
      <c r="X140" s="401">
        <v>1</v>
      </c>
      <c r="Y140" s="401">
        <v>6</v>
      </c>
      <c r="Z140" s="401">
        <v>5</v>
      </c>
      <c r="AA140" s="401">
        <v>11</v>
      </c>
      <c r="AB140" s="400"/>
      <c r="AC140" s="400"/>
      <c r="AD140" s="400"/>
      <c r="AE140" s="400">
        <v>2</v>
      </c>
      <c r="AF140" s="400"/>
      <c r="AG140" s="400">
        <v>2</v>
      </c>
      <c r="AH140" s="400"/>
      <c r="AI140" s="400"/>
      <c r="AJ140" s="400"/>
      <c r="AK140" s="400">
        <v>2</v>
      </c>
      <c r="AL140" s="400">
        <v>2</v>
      </c>
      <c r="AM140" s="422"/>
    </row>
    <row r="141" spans="1:40" ht="16.5" customHeight="1">
      <c r="A141" s="421" t="s">
        <v>28</v>
      </c>
      <c r="B141" s="398">
        <v>725733</v>
      </c>
      <c r="C141" s="399" t="s">
        <v>34</v>
      </c>
      <c r="D141" s="400">
        <v>1</v>
      </c>
      <c r="E141" s="400" t="s">
        <v>485</v>
      </c>
      <c r="F141" s="400"/>
      <c r="G141" s="400">
        <v>2</v>
      </c>
      <c r="H141" s="400">
        <v>4</v>
      </c>
      <c r="I141" s="400">
        <v>37</v>
      </c>
      <c r="J141" s="400">
        <v>17</v>
      </c>
      <c r="K141" s="400">
        <v>20</v>
      </c>
      <c r="L141" s="400">
        <v>1</v>
      </c>
      <c r="M141" s="401">
        <v>6</v>
      </c>
      <c r="N141" s="401">
        <v>5</v>
      </c>
      <c r="O141" s="401">
        <v>11</v>
      </c>
      <c r="P141" s="401">
        <v>1</v>
      </c>
      <c r="Q141" s="401">
        <v>1</v>
      </c>
      <c r="R141" s="401">
        <v>6</v>
      </c>
      <c r="S141" s="401">
        <v>7</v>
      </c>
      <c r="T141" s="401">
        <v>1</v>
      </c>
      <c r="U141" s="401">
        <v>5</v>
      </c>
      <c r="V141" s="401">
        <v>2</v>
      </c>
      <c r="W141" s="401">
        <v>7</v>
      </c>
      <c r="X141" s="401">
        <v>1</v>
      </c>
      <c r="Y141" s="401">
        <v>5</v>
      </c>
      <c r="Z141" s="401">
        <v>7</v>
      </c>
      <c r="AA141" s="401">
        <v>12</v>
      </c>
      <c r="AB141" s="400"/>
      <c r="AC141" s="400"/>
      <c r="AD141" s="400"/>
      <c r="AE141" s="400">
        <v>6</v>
      </c>
      <c r="AF141" s="400">
        <v>5</v>
      </c>
      <c r="AG141" s="400">
        <v>11</v>
      </c>
      <c r="AH141" s="400"/>
      <c r="AI141" s="400"/>
      <c r="AJ141" s="400"/>
      <c r="AK141" s="400">
        <v>2</v>
      </c>
      <c r="AL141" s="400">
        <v>2</v>
      </c>
      <c r="AM141" s="422"/>
    </row>
    <row r="142" spans="1:40" ht="16.5" customHeight="1">
      <c r="A142" s="421" t="s">
        <v>28</v>
      </c>
      <c r="B142" s="398">
        <v>726026</v>
      </c>
      <c r="C142" s="399" t="s">
        <v>36</v>
      </c>
      <c r="D142" s="400">
        <v>1</v>
      </c>
      <c r="E142" s="400" t="s">
        <v>485</v>
      </c>
      <c r="F142" s="400"/>
      <c r="G142" s="400"/>
      <c r="H142" s="400">
        <v>10</v>
      </c>
      <c r="I142" s="400">
        <v>252</v>
      </c>
      <c r="J142" s="400">
        <v>135</v>
      </c>
      <c r="K142" s="400">
        <v>117</v>
      </c>
      <c r="L142" s="400">
        <v>3</v>
      </c>
      <c r="M142" s="401">
        <v>35</v>
      </c>
      <c r="N142" s="401">
        <v>21</v>
      </c>
      <c r="O142" s="401">
        <v>56</v>
      </c>
      <c r="P142" s="401">
        <v>2</v>
      </c>
      <c r="Q142" s="401">
        <v>30</v>
      </c>
      <c r="R142" s="401">
        <v>29</v>
      </c>
      <c r="S142" s="401">
        <v>59</v>
      </c>
      <c r="T142" s="401">
        <v>2</v>
      </c>
      <c r="U142" s="401">
        <v>28</v>
      </c>
      <c r="V142" s="401">
        <v>24</v>
      </c>
      <c r="W142" s="401">
        <v>52</v>
      </c>
      <c r="X142" s="401">
        <v>3</v>
      </c>
      <c r="Y142" s="401">
        <v>42</v>
      </c>
      <c r="Z142" s="401">
        <v>43</v>
      </c>
      <c r="AA142" s="401">
        <v>85</v>
      </c>
      <c r="AB142" s="400"/>
      <c r="AC142" s="400"/>
      <c r="AD142" s="400"/>
      <c r="AE142" s="400">
        <v>34</v>
      </c>
      <c r="AF142" s="400">
        <v>17</v>
      </c>
      <c r="AG142" s="400">
        <v>51</v>
      </c>
      <c r="AH142" s="400">
        <v>1</v>
      </c>
      <c r="AI142" s="400"/>
      <c r="AJ142" s="400"/>
      <c r="AK142" s="400">
        <v>10</v>
      </c>
      <c r="AL142" s="400">
        <v>11</v>
      </c>
      <c r="AM142" s="422">
        <v>3</v>
      </c>
    </row>
    <row r="143" spans="1:40" ht="16.5" customHeight="1">
      <c r="A143" s="421" t="s">
        <v>28</v>
      </c>
      <c r="B143" s="398">
        <v>725740</v>
      </c>
      <c r="C143" s="399" t="s">
        <v>38</v>
      </c>
      <c r="D143" s="400">
        <v>1</v>
      </c>
      <c r="E143" s="400" t="s">
        <v>485</v>
      </c>
      <c r="F143" s="400" t="s">
        <v>495</v>
      </c>
      <c r="G143" s="400">
        <v>2</v>
      </c>
      <c r="H143" s="400">
        <v>4</v>
      </c>
      <c r="I143" s="400">
        <v>15</v>
      </c>
      <c r="J143" s="400">
        <v>6</v>
      </c>
      <c r="K143" s="400">
        <v>9</v>
      </c>
      <c r="L143" s="400">
        <v>1</v>
      </c>
      <c r="M143" s="401">
        <v>1</v>
      </c>
      <c r="N143" s="401">
        <v>1</v>
      </c>
      <c r="O143" s="401">
        <v>2</v>
      </c>
      <c r="P143" s="401">
        <v>1</v>
      </c>
      <c r="Q143" s="401">
        <v>3</v>
      </c>
      <c r="R143" s="401">
        <v>0</v>
      </c>
      <c r="S143" s="401">
        <v>3</v>
      </c>
      <c r="T143" s="401">
        <v>1</v>
      </c>
      <c r="U143" s="401">
        <v>0</v>
      </c>
      <c r="V143" s="401">
        <v>2</v>
      </c>
      <c r="W143" s="401">
        <v>2</v>
      </c>
      <c r="X143" s="401">
        <v>1</v>
      </c>
      <c r="Y143" s="401">
        <v>2</v>
      </c>
      <c r="Z143" s="401">
        <v>6</v>
      </c>
      <c r="AA143" s="401">
        <v>8</v>
      </c>
      <c r="AB143" s="400"/>
      <c r="AC143" s="400"/>
      <c r="AD143" s="400"/>
      <c r="AE143" s="400">
        <v>1</v>
      </c>
      <c r="AF143" s="400">
        <v>1</v>
      </c>
      <c r="AG143" s="400">
        <v>2</v>
      </c>
      <c r="AH143" s="400"/>
      <c r="AI143" s="400"/>
      <c r="AJ143" s="400"/>
      <c r="AK143" s="400">
        <v>1</v>
      </c>
      <c r="AL143" s="400">
        <v>1</v>
      </c>
      <c r="AM143" s="422"/>
    </row>
    <row r="144" spans="1:40" ht="16.5" customHeight="1">
      <c r="A144" s="421" t="s">
        <v>28</v>
      </c>
      <c r="B144" s="398">
        <v>726020</v>
      </c>
      <c r="C144" s="399" t="s">
        <v>41</v>
      </c>
      <c r="D144" s="400">
        <v>1</v>
      </c>
      <c r="E144" s="400" t="s">
        <v>485</v>
      </c>
      <c r="F144" s="400"/>
      <c r="G144" s="400"/>
      <c r="H144" s="400">
        <v>4</v>
      </c>
      <c r="I144" s="400">
        <v>84</v>
      </c>
      <c r="J144" s="400">
        <v>50</v>
      </c>
      <c r="K144" s="400">
        <v>34</v>
      </c>
      <c r="L144" s="400">
        <v>1</v>
      </c>
      <c r="M144" s="401">
        <v>7</v>
      </c>
      <c r="N144" s="401">
        <v>10</v>
      </c>
      <c r="O144" s="401">
        <v>17</v>
      </c>
      <c r="P144" s="401">
        <v>1</v>
      </c>
      <c r="Q144" s="401">
        <v>11</v>
      </c>
      <c r="R144" s="401">
        <v>4</v>
      </c>
      <c r="S144" s="401">
        <v>15</v>
      </c>
      <c r="T144" s="401">
        <v>1</v>
      </c>
      <c r="U144" s="401">
        <v>13</v>
      </c>
      <c r="V144" s="401">
        <v>7</v>
      </c>
      <c r="W144" s="401">
        <v>20</v>
      </c>
      <c r="X144" s="401">
        <v>1</v>
      </c>
      <c r="Y144" s="401">
        <v>19</v>
      </c>
      <c r="Z144" s="401">
        <v>13</v>
      </c>
      <c r="AA144" s="401">
        <v>32</v>
      </c>
      <c r="AB144" s="400"/>
      <c r="AC144" s="400"/>
      <c r="AD144" s="400"/>
      <c r="AE144" s="400">
        <v>6</v>
      </c>
      <c r="AF144" s="400">
        <v>10</v>
      </c>
      <c r="AG144" s="400">
        <v>16</v>
      </c>
      <c r="AH144" s="400">
        <v>1</v>
      </c>
      <c r="AI144" s="400"/>
      <c r="AJ144" s="400"/>
      <c r="AK144" s="400">
        <v>3</v>
      </c>
      <c r="AL144" s="400">
        <v>4</v>
      </c>
      <c r="AM144" s="422"/>
    </row>
    <row r="145" spans="1:39" ht="16.5" customHeight="1">
      <c r="A145" s="421" t="s">
        <v>28</v>
      </c>
      <c r="B145" s="398">
        <v>745110</v>
      </c>
      <c r="C145" s="399" t="s">
        <v>43</v>
      </c>
      <c r="D145" s="400">
        <v>1</v>
      </c>
      <c r="E145" s="400" t="s">
        <v>485</v>
      </c>
      <c r="F145" s="400"/>
      <c r="G145" s="400">
        <v>4</v>
      </c>
      <c r="H145" s="400">
        <v>4</v>
      </c>
      <c r="I145" s="400">
        <v>45</v>
      </c>
      <c r="J145" s="400">
        <v>18</v>
      </c>
      <c r="K145" s="400">
        <v>27</v>
      </c>
      <c r="L145" s="400">
        <v>1</v>
      </c>
      <c r="M145" s="401">
        <v>6</v>
      </c>
      <c r="N145" s="401">
        <v>4</v>
      </c>
      <c r="O145" s="401">
        <v>10</v>
      </c>
      <c r="P145" s="401">
        <v>1</v>
      </c>
      <c r="Q145" s="401">
        <v>3</v>
      </c>
      <c r="R145" s="401">
        <v>8</v>
      </c>
      <c r="S145" s="401">
        <v>11</v>
      </c>
      <c r="T145" s="401">
        <v>1</v>
      </c>
      <c r="U145" s="401">
        <v>2</v>
      </c>
      <c r="V145" s="401">
        <v>10</v>
      </c>
      <c r="W145" s="401">
        <v>12</v>
      </c>
      <c r="X145" s="401">
        <v>1</v>
      </c>
      <c r="Y145" s="401">
        <v>7</v>
      </c>
      <c r="Z145" s="401">
        <v>5</v>
      </c>
      <c r="AA145" s="401">
        <v>12</v>
      </c>
      <c r="AB145" s="400"/>
      <c r="AC145" s="400"/>
      <c r="AD145" s="400"/>
      <c r="AE145" s="400">
        <v>6</v>
      </c>
      <c r="AF145" s="400">
        <v>4</v>
      </c>
      <c r="AG145" s="400">
        <v>10</v>
      </c>
      <c r="AH145" s="400">
        <v>1</v>
      </c>
      <c r="AI145" s="400"/>
      <c r="AJ145" s="400"/>
      <c r="AK145" s="400">
        <v>4</v>
      </c>
      <c r="AL145" s="400">
        <v>5</v>
      </c>
      <c r="AM145" s="422"/>
    </row>
    <row r="146" spans="1:39" ht="16.5" customHeight="1">
      <c r="A146" s="421" t="s">
        <v>28</v>
      </c>
      <c r="B146" s="398">
        <v>726029</v>
      </c>
      <c r="C146" s="399" t="s">
        <v>46</v>
      </c>
      <c r="D146" s="400">
        <v>1</v>
      </c>
      <c r="E146" s="400" t="s">
        <v>485</v>
      </c>
      <c r="F146" s="400"/>
      <c r="G146" s="400">
        <v>15</v>
      </c>
      <c r="H146" s="400">
        <v>7</v>
      </c>
      <c r="I146" s="400">
        <v>164</v>
      </c>
      <c r="J146" s="400">
        <v>88</v>
      </c>
      <c r="K146" s="400">
        <v>76</v>
      </c>
      <c r="L146" s="400">
        <v>2</v>
      </c>
      <c r="M146" s="401">
        <v>25</v>
      </c>
      <c r="N146" s="401">
        <v>21</v>
      </c>
      <c r="O146" s="401">
        <v>46</v>
      </c>
      <c r="P146" s="401">
        <v>2</v>
      </c>
      <c r="Q146" s="401">
        <v>19</v>
      </c>
      <c r="R146" s="401">
        <v>21</v>
      </c>
      <c r="S146" s="401">
        <v>40</v>
      </c>
      <c r="T146" s="401">
        <v>1</v>
      </c>
      <c r="U146" s="401">
        <v>19</v>
      </c>
      <c r="V146" s="401">
        <v>10</v>
      </c>
      <c r="W146" s="401">
        <v>29</v>
      </c>
      <c r="X146" s="401">
        <v>2</v>
      </c>
      <c r="Y146" s="401">
        <v>25</v>
      </c>
      <c r="Z146" s="401">
        <v>24</v>
      </c>
      <c r="AA146" s="401">
        <v>49</v>
      </c>
      <c r="AB146" s="400"/>
      <c r="AC146" s="400"/>
      <c r="AD146" s="400"/>
      <c r="AE146" s="400">
        <v>19</v>
      </c>
      <c r="AF146" s="400">
        <v>24</v>
      </c>
      <c r="AG146" s="400">
        <v>43</v>
      </c>
      <c r="AH146" s="400">
        <v>1</v>
      </c>
      <c r="AI146" s="400"/>
      <c r="AJ146" s="400"/>
      <c r="AK146" s="400">
        <v>5</v>
      </c>
      <c r="AL146" s="400">
        <v>6</v>
      </c>
      <c r="AM146" s="422"/>
    </row>
    <row r="147" spans="1:39" ht="16.5" customHeight="1">
      <c r="A147" s="421" t="s">
        <v>28</v>
      </c>
      <c r="B147" s="398">
        <v>725754</v>
      </c>
      <c r="C147" s="399" t="s">
        <v>52</v>
      </c>
      <c r="D147" s="400">
        <v>1</v>
      </c>
      <c r="E147" s="400" t="s">
        <v>485</v>
      </c>
      <c r="F147" s="400" t="s">
        <v>495</v>
      </c>
      <c r="G147" s="400">
        <v>2</v>
      </c>
      <c r="H147" s="400">
        <v>4</v>
      </c>
      <c r="I147" s="400">
        <v>30</v>
      </c>
      <c r="J147" s="400">
        <v>16</v>
      </c>
      <c r="K147" s="400">
        <v>14</v>
      </c>
      <c r="L147" s="400">
        <v>1</v>
      </c>
      <c r="M147" s="401">
        <v>6</v>
      </c>
      <c r="N147" s="401">
        <v>3</v>
      </c>
      <c r="O147" s="401">
        <v>9</v>
      </c>
      <c r="P147" s="401">
        <v>1</v>
      </c>
      <c r="Q147" s="401">
        <v>3</v>
      </c>
      <c r="R147" s="401">
        <v>3</v>
      </c>
      <c r="S147" s="401">
        <v>6</v>
      </c>
      <c r="T147" s="401">
        <v>1</v>
      </c>
      <c r="U147" s="401">
        <v>3</v>
      </c>
      <c r="V147" s="401">
        <v>5</v>
      </c>
      <c r="W147" s="401">
        <v>8</v>
      </c>
      <c r="X147" s="401">
        <v>1</v>
      </c>
      <c r="Y147" s="401">
        <v>4</v>
      </c>
      <c r="Z147" s="401">
        <v>3</v>
      </c>
      <c r="AA147" s="401">
        <v>7</v>
      </c>
      <c r="AB147" s="400"/>
      <c r="AC147" s="400"/>
      <c r="AD147" s="400"/>
      <c r="AE147" s="400">
        <v>5</v>
      </c>
      <c r="AF147" s="400">
        <v>3</v>
      </c>
      <c r="AG147" s="400">
        <v>8</v>
      </c>
      <c r="AH147" s="400"/>
      <c r="AI147" s="400"/>
      <c r="AJ147" s="400"/>
      <c r="AK147" s="400">
        <v>2</v>
      </c>
      <c r="AL147" s="400">
        <v>2</v>
      </c>
      <c r="AM147" s="422"/>
    </row>
    <row r="148" spans="1:39" ht="16.5" customHeight="1">
      <c r="A148" s="421" t="s">
        <v>28</v>
      </c>
      <c r="B148" s="398">
        <v>725755</v>
      </c>
      <c r="C148" s="399" t="s">
        <v>56</v>
      </c>
      <c r="D148" s="400">
        <v>1</v>
      </c>
      <c r="E148" s="400" t="s">
        <v>485</v>
      </c>
      <c r="F148" s="400" t="s">
        <v>495</v>
      </c>
      <c r="G148" s="400">
        <v>2</v>
      </c>
      <c r="H148" s="400">
        <v>4</v>
      </c>
      <c r="I148" s="400">
        <v>30</v>
      </c>
      <c r="J148" s="400">
        <v>18</v>
      </c>
      <c r="K148" s="400">
        <v>12</v>
      </c>
      <c r="L148" s="400">
        <v>1</v>
      </c>
      <c r="M148" s="401">
        <v>5</v>
      </c>
      <c r="N148" s="401">
        <v>2</v>
      </c>
      <c r="O148" s="401">
        <v>7</v>
      </c>
      <c r="P148" s="401">
        <v>1</v>
      </c>
      <c r="Q148" s="401">
        <v>4</v>
      </c>
      <c r="R148" s="401">
        <v>2</v>
      </c>
      <c r="S148" s="401">
        <v>6</v>
      </c>
      <c r="T148" s="401">
        <v>1</v>
      </c>
      <c r="U148" s="401">
        <v>6</v>
      </c>
      <c r="V148" s="401">
        <v>5</v>
      </c>
      <c r="W148" s="401">
        <v>11</v>
      </c>
      <c r="X148" s="401">
        <v>1</v>
      </c>
      <c r="Y148" s="401">
        <v>3</v>
      </c>
      <c r="Z148" s="401">
        <v>3</v>
      </c>
      <c r="AA148" s="401">
        <v>6</v>
      </c>
      <c r="AB148" s="400"/>
      <c r="AC148" s="400"/>
      <c r="AD148" s="400"/>
      <c r="AE148" s="400">
        <v>5</v>
      </c>
      <c r="AF148" s="400">
        <v>2</v>
      </c>
      <c r="AG148" s="400">
        <v>7</v>
      </c>
      <c r="AH148" s="400"/>
      <c r="AI148" s="400"/>
      <c r="AJ148" s="400"/>
      <c r="AK148" s="400">
        <v>2</v>
      </c>
      <c r="AL148" s="400">
        <v>2</v>
      </c>
      <c r="AM148" s="422"/>
    </row>
    <row r="149" spans="1:39" ht="16.5" customHeight="1">
      <c r="A149" s="421" t="s">
        <v>28</v>
      </c>
      <c r="B149" s="398">
        <v>725757</v>
      </c>
      <c r="C149" s="399" t="s">
        <v>57</v>
      </c>
      <c r="D149" s="400">
        <v>1</v>
      </c>
      <c r="E149" s="400" t="s">
        <v>485</v>
      </c>
      <c r="F149" s="400" t="s">
        <v>495</v>
      </c>
      <c r="G149" s="400">
        <v>4</v>
      </c>
      <c r="H149" s="400">
        <v>4</v>
      </c>
      <c r="I149" s="400">
        <v>32</v>
      </c>
      <c r="J149" s="400">
        <v>16</v>
      </c>
      <c r="K149" s="400">
        <v>16</v>
      </c>
      <c r="L149" s="400">
        <v>1</v>
      </c>
      <c r="M149" s="401">
        <v>1</v>
      </c>
      <c r="N149" s="401">
        <v>3</v>
      </c>
      <c r="O149" s="401">
        <v>4</v>
      </c>
      <c r="P149" s="401">
        <v>1</v>
      </c>
      <c r="Q149" s="401">
        <v>5</v>
      </c>
      <c r="R149" s="401">
        <v>5</v>
      </c>
      <c r="S149" s="401">
        <v>10</v>
      </c>
      <c r="T149" s="401">
        <v>1</v>
      </c>
      <c r="U149" s="401">
        <v>2</v>
      </c>
      <c r="V149" s="401">
        <v>3</v>
      </c>
      <c r="W149" s="401">
        <v>5</v>
      </c>
      <c r="X149" s="401">
        <v>1</v>
      </c>
      <c r="Y149" s="401">
        <v>8</v>
      </c>
      <c r="Z149" s="401">
        <v>5</v>
      </c>
      <c r="AA149" s="401">
        <v>13</v>
      </c>
      <c r="AB149" s="400"/>
      <c r="AC149" s="400"/>
      <c r="AD149" s="400"/>
      <c r="AE149" s="400">
        <v>1</v>
      </c>
      <c r="AF149" s="400">
        <v>4</v>
      </c>
      <c r="AG149" s="400">
        <v>5</v>
      </c>
      <c r="AH149" s="400"/>
      <c r="AI149" s="400"/>
      <c r="AJ149" s="400"/>
      <c r="AK149" s="400">
        <v>2</v>
      </c>
      <c r="AL149" s="400">
        <v>2</v>
      </c>
      <c r="AM149" s="422"/>
    </row>
    <row r="150" spans="1:39" ht="16.5" customHeight="1">
      <c r="A150" s="421" t="s">
        <v>28</v>
      </c>
      <c r="B150" s="398">
        <v>725762</v>
      </c>
      <c r="C150" s="399" t="s">
        <v>58</v>
      </c>
      <c r="D150" s="400">
        <v>1</v>
      </c>
      <c r="E150" s="400" t="s">
        <v>485</v>
      </c>
      <c r="F150" s="400"/>
      <c r="G150" s="400">
        <v>3</v>
      </c>
      <c r="H150" s="400">
        <v>4</v>
      </c>
      <c r="I150" s="400">
        <v>14</v>
      </c>
      <c r="J150" s="400">
        <v>10</v>
      </c>
      <c r="K150" s="400">
        <v>4</v>
      </c>
      <c r="L150" s="400">
        <v>1</v>
      </c>
      <c r="M150" s="401">
        <v>3</v>
      </c>
      <c r="N150" s="401">
        <v>0</v>
      </c>
      <c r="O150" s="401">
        <v>3</v>
      </c>
      <c r="P150" s="401">
        <v>1</v>
      </c>
      <c r="Q150" s="401">
        <v>3</v>
      </c>
      <c r="R150" s="401">
        <v>2</v>
      </c>
      <c r="S150" s="401">
        <v>5</v>
      </c>
      <c r="T150" s="401">
        <v>1</v>
      </c>
      <c r="U150" s="401">
        <v>0</v>
      </c>
      <c r="V150" s="401">
        <v>1</v>
      </c>
      <c r="W150" s="401">
        <v>1</v>
      </c>
      <c r="X150" s="401">
        <v>1</v>
      </c>
      <c r="Y150" s="401">
        <v>4</v>
      </c>
      <c r="Z150" s="401">
        <v>1</v>
      </c>
      <c r="AA150" s="401">
        <v>5</v>
      </c>
      <c r="AB150" s="400"/>
      <c r="AC150" s="400"/>
      <c r="AD150" s="400"/>
      <c r="AE150" s="400"/>
      <c r="AF150" s="400"/>
      <c r="AG150" s="400"/>
      <c r="AH150" s="400"/>
      <c r="AI150" s="400"/>
      <c r="AJ150" s="400"/>
      <c r="AK150" s="400">
        <v>2</v>
      </c>
      <c r="AL150" s="400">
        <v>2</v>
      </c>
      <c r="AM150" s="422"/>
    </row>
    <row r="151" spans="1:39" ht="16.5" customHeight="1">
      <c r="A151" s="421" t="s">
        <v>28</v>
      </c>
      <c r="B151" s="398">
        <v>725765</v>
      </c>
      <c r="C151" s="399" t="s">
        <v>61</v>
      </c>
      <c r="D151" s="400">
        <v>1</v>
      </c>
      <c r="E151" s="400" t="s">
        <v>485</v>
      </c>
      <c r="F151" s="400"/>
      <c r="G151" s="400">
        <v>4</v>
      </c>
      <c r="H151" s="400">
        <v>4</v>
      </c>
      <c r="I151" s="400">
        <v>50</v>
      </c>
      <c r="J151" s="400">
        <v>28</v>
      </c>
      <c r="K151" s="400">
        <v>22</v>
      </c>
      <c r="L151" s="400">
        <v>1</v>
      </c>
      <c r="M151" s="401">
        <v>6</v>
      </c>
      <c r="N151" s="401">
        <v>0</v>
      </c>
      <c r="O151" s="401">
        <v>6</v>
      </c>
      <c r="P151" s="401">
        <v>1</v>
      </c>
      <c r="Q151" s="401">
        <v>7</v>
      </c>
      <c r="R151" s="401">
        <v>4</v>
      </c>
      <c r="S151" s="401">
        <v>11</v>
      </c>
      <c r="T151" s="401">
        <v>1</v>
      </c>
      <c r="U151" s="401">
        <v>2</v>
      </c>
      <c r="V151" s="401">
        <v>10</v>
      </c>
      <c r="W151" s="401">
        <v>12</v>
      </c>
      <c r="X151" s="401">
        <v>1</v>
      </c>
      <c r="Y151" s="401">
        <v>13</v>
      </c>
      <c r="Z151" s="401">
        <v>8</v>
      </c>
      <c r="AA151" s="401">
        <v>21</v>
      </c>
      <c r="AB151" s="400"/>
      <c r="AC151" s="400"/>
      <c r="AD151" s="400"/>
      <c r="AE151" s="400">
        <v>6</v>
      </c>
      <c r="AF151" s="400"/>
      <c r="AG151" s="400">
        <v>6</v>
      </c>
      <c r="AH151" s="400">
        <v>1</v>
      </c>
      <c r="AI151" s="400"/>
      <c r="AJ151" s="400"/>
      <c r="AK151" s="400">
        <v>4</v>
      </c>
      <c r="AL151" s="400">
        <v>5</v>
      </c>
      <c r="AM151" s="422"/>
    </row>
    <row r="152" spans="1:39" ht="16.5" customHeight="1">
      <c r="A152" s="421" t="s">
        <v>28</v>
      </c>
      <c r="B152" s="398">
        <v>725774</v>
      </c>
      <c r="C152" s="399" t="s">
        <v>63</v>
      </c>
      <c r="D152" s="400">
        <v>1</v>
      </c>
      <c r="E152" s="400" t="s">
        <v>485</v>
      </c>
      <c r="F152" s="400" t="s">
        <v>495</v>
      </c>
      <c r="G152" s="400">
        <v>1</v>
      </c>
      <c r="H152" s="400">
        <v>4</v>
      </c>
      <c r="I152" s="400">
        <v>24</v>
      </c>
      <c r="J152" s="400">
        <v>10</v>
      </c>
      <c r="K152" s="400">
        <v>14</v>
      </c>
      <c r="L152" s="400">
        <v>1</v>
      </c>
      <c r="M152" s="401">
        <v>2</v>
      </c>
      <c r="N152" s="401">
        <v>3</v>
      </c>
      <c r="O152" s="401">
        <v>5</v>
      </c>
      <c r="P152" s="401">
        <v>1</v>
      </c>
      <c r="Q152" s="401">
        <v>5</v>
      </c>
      <c r="R152" s="401">
        <v>2</v>
      </c>
      <c r="S152" s="401">
        <v>7</v>
      </c>
      <c r="T152" s="401">
        <v>1</v>
      </c>
      <c r="U152" s="401">
        <v>1</v>
      </c>
      <c r="V152" s="401">
        <v>3</v>
      </c>
      <c r="W152" s="401">
        <v>4</v>
      </c>
      <c r="X152" s="401">
        <v>1</v>
      </c>
      <c r="Y152" s="401">
        <v>2</v>
      </c>
      <c r="Z152" s="401">
        <v>6</v>
      </c>
      <c r="AA152" s="401">
        <v>8</v>
      </c>
      <c r="AB152" s="400"/>
      <c r="AC152" s="400"/>
      <c r="AD152" s="400"/>
      <c r="AE152" s="400">
        <v>1</v>
      </c>
      <c r="AF152" s="400">
        <v>3</v>
      </c>
      <c r="AG152" s="400">
        <v>4</v>
      </c>
      <c r="AH152" s="400"/>
      <c r="AI152" s="400"/>
      <c r="AJ152" s="400"/>
      <c r="AK152" s="400">
        <v>2</v>
      </c>
      <c r="AL152" s="400">
        <v>2</v>
      </c>
      <c r="AM152" s="422"/>
    </row>
    <row r="153" spans="1:39" ht="16.5" customHeight="1">
      <c r="A153" s="421" t="s">
        <v>28</v>
      </c>
      <c r="B153" s="398">
        <v>725780</v>
      </c>
      <c r="C153" s="399" t="s">
        <v>64</v>
      </c>
      <c r="D153" s="400">
        <v>1</v>
      </c>
      <c r="E153" s="400" t="s">
        <v>485</v>
      </c>
      <c r="F153" s="400" t="s">
        <v>495</v>
      </c>
      <c r="G153" s="400">
        <v>2</v>
      </c>
      <c r="H153" s="400">
        <v>4</v>
      </c>
      <c r="I153" s="400">
        <v>14</v>
      </c>
      <c r="J153" s="400">
        <v>6</v>
      </c>
      <c r="K153" s="400">
        <v>8</v>
      </c>
      <c r="L153" s="400">
        <v>1</v>
      </c>
      <c r="M153" s="401">
        <v>1</v>
      </c>
      <c r="N153" s="401">
        <v>0</v>
      </c>
      <c r="O153" s="401">
        <v>1</v>
      </c>
      <c r="P153" s="401">
        <v>1</v>
      </c>
      <c r="Q153" s="401">
        <v>2</v>
      </c>
      <c r="R153" s="401">
        <v>4</v>
      </c>
      <c r="S153" s="401">
        <v>6</v>
      </c>
      <c r="T153" s="401">
        <v>1</v>
      </c>
      <c r="U153" s="401">
        <v>0</v>
      </c>
      <c r="V153" s="401">
        <v>1</v>
      </c>
      <c r="W153" s="401">
        <v>1</v>
      </c>
      <c r="X153" s="401">
        <v>1</v>
      </c>
      <c r="Y153" s="401">
        <v>3</v>
      </c>
      <c r="Z153" s="401">
        <v>3</v>
      </c>
      <c r="AA153" s="401">
        <v>6</v>
      </c>
      <c r="AB153" s="400"/>
      <c r="AC153" s="400"/>
      <c r="AD153" s="400"/>
      <c r="AE153" s="400"/>
      <c r="AF153" s="400"/>
      <c r="AG153" s="400"/>
      <c r="AH153" s="400"/>
      <c r="AI153" s="400"/>
      <c r="AJ153" s="400"/>
      <c r="AK153" s="400">
        <v>1</v>
      </c>
      <c r="AL153" s="400">
        <v>1</v>
      </c>
      <c r="AM153" s="422"/>
    </row>
    <row r="154" spans="1:39" ht="16.5" customHeight="1">
      <c r="A154" s="421" t="s">
        <v>28</v>
      </c>
      <c r="B154" s="398">
        <v>726015</v>
      </c>
      <c r="C154" s="399" t="s">
        <v>65</v>
      </c>
      <c r="D154" s="400">
        <v>1</v>
      </c>
      <c r="E154" s="400" t="s">
        <v>485</v>
      </c>
      <c r="F154" s="400"/>
      <c r="G154" s="400"/>
      <c r="H154" s="400">
        <v>6</v>
      </c>
      <c r="I154" s="400">
        <v>126</v>
      </c>
      <c r="J154" s="400">
        <v>71</v>
      </c>
      <c r="K154" s="400">
        <v>55</v>
      </c>
      <c r="L154" s="400">
        <v>1</v>
      </c>
      <c r="M154" s="401">
        <v>13</v>
      </c>
      <c r="N154" s="401">
        <v>11</v>
      </c>
      <c r="O154" s="401">
        <v>24</v>
      </c>
      <c r="P154" s="401">
        <v>2</v>
      </c>
      <c r="Q154" s="401">
        <v>16</v>
      </c>
      <c r="R154" s="401">
        <v>18</v>
      </c>
      <c r="S154" s="401">
        <v>34</v>
      </c>
      <c r="T154" s="401">
        <v>1</v>
      </c>
      <c r="U154" s="401">
        <v>18</v>
      </c>
      <c r="V154" s="401">
        <v>13</v>
      </c>
      <c r="W154" s="401">
        <v>31</v>
      </c>
      <c r="X154" s="401">
        <v>2</v>
      </c>
      <c r="Y154" s="401">
        <v>24</v>
      </c>
      <c r="Z154" s="401">
        <v>13</v>
      </c>
      <c r="AA154" s="401">
        <v>37</v>
      </c>
      <c r="AB154" s="400"/>
      <c r="AC154" s="400"/>
      <c r="AD154" s="400"/>
      <c r="AE154" s="400">
        <v>13</v>
      </c>
      <c r="AF154" s="400">
        <v>11</v>
      </c>
      <c r="AG154" s="400">
        <v>24</v>
      </c>
      <c r="AH154" s="400">
        <v>1</v>
      </c>
      <c r="AI154" s="400"/>
      <c r="AJ154" s="400"/>
      <c r="AK154" s="400">
        <v>7</v>
      </c>
      <c r="AL154" s="400">
        <v>8</v>
      </c>
      <c r="AM154" s="422"/>
    </row>
    <row r="155" spans="1:39" ht="16.5" customHeight="1">
      <c r="A155" s="421" t="s">
        <v>28</v>
      </c>
      <c r="B155" s="398">
        <v>725786</v>
      </c>
      <c r="C155" s="399" t="s">
        <v>68</v>
      </c>
      <c r="D155" s="400">
        <v>1</v>
      </c>
      <c r="E155" s="400" t="s">
        <v>485</v>
      </c>
      <c r="F155" s="400" t="s">
        <v>495</v>
      </c>
      <c r="G155" s="400">
        <v>1</v>
      </c>
      <c r="H155" s="400">
        <v>4</v>
      </c>
      <c r="I155" s="400">
        <v>20</v>
      </c>
      <c r="J155" s="400">
        <v>10</v>
      </c>
      <c r="K155" s="400">
        <v>10</v>
      </c>
      <c r="L155" s="400">
        <v>1</v>
      </c>
      <c r="M155" s="401">
        <v>3</v>
      </c>
      <c r="N155" s="401">
        <v>3</v>
      </c>
      <c r="O155" s="401">
        <v>6</v>
      </c>
      <c r="P155" s="401">
        <v>1</v>
      </c>
      <c r="Q155" s="401">
        <v>4</v>
      </c>
      <c r="R155" s="401">
        <v>3</v>
      </c>
      <c r="S155" s="401">
        <v>7</v>
      </c>
      <c r="T155" s="401">
        <v>1</v>
      </c>
      <c r="U155" s="401">
        <v>1</v>
      </c>
      <c r="V155" s="401">
        <v>1</v>
      </c>
      <c r="W155" s="401">
        <v>2</v>
      </c>
      <c r="X155" s="401">
        <v>1</v>
      </c>
      <c r="Y155" s="401">
        <v>2</v>
      </c>
      <c r="Z155" s="401">
        <v>3</v>
      </c>
      <c r="AA155" s="401">
        <v>5</v>
      </c>
      <c r="AB155" s="400"/>
      <c r="AC155" s="400"/>
      <c r="AD155" s="400"/>
      <c r="AE155" s="400">
        <v>3</v>
      </c>
      <c r="AF155" s="400">
        <v>3</v>
      </c>
      <c r="AG155" s="400">
        <v>6</v>
      </c>
      <c r="AH155" s="400"/>
      <c r="AI155" s="400"/>
      <c r="AJ155" s="400"/>
      <c r="AK155" s="400"/>
      <c r="AL155" s="400"/>
      <c r="AM155" s="422"/>
    </row>
    <row r="156" spans="1:39" ht="16.5" customHeight="1">
      <c r="A156" s="421" t="s">
        <v>28</v>
      </c>
      <c r="B156" s="398">
        <v>725790</v>
      </c>
      <c r="C156" s="399" t="s">
        <v>69</v>
      </c>
      <c r="D156" s="400">
        <v>1</v>
      </c>
      <c r="E156" s="400" t="s">
        <v>485</v>
      </c>
      <c r="F156" s="400" t="s">
        <v>495</v>
      </c>
      <c r="G156" s="400">
        <v>2</v>
      </c>
      <c r="H156" s="400">
        <v>4</v>
      </c>
      <c r="I156" s="400">
        <v>20</v>
      </c>
      <c r="J156" s="400">
        <v>11</v>
      </c>
      <c r="K156" s="400">
        <v>9</v>
      </c>
      <c r="L156" s="400">
        <v>1</v>
      </c>
      <c r="M156" s="401">
        <v>1</v>
      </c>
      <c r="N156" s="401">
        <v>2</v>
      </c>
      <c r="O156" s="401">
        <v>3</v>
      </c>
      <c r="P156" s="401">
        <v>1</v>
      </c>
      <c r="Q156" s="401">
        <v>2</v>
      </c>
      <c r="R156" s="401">
        <v>2</v>
      </c>
      <c r="S156" s="401">
        <v>4</v>
      </c>
      <c r="T156" s="401">
        <v>1</v>
      </c>
      <c r="U156" s="401">
        <v>4</v>
      </c>
      <c r="V156" s="401">
        <v>2</v>
      </c>
      <c r="W156" s="401">
        <v>6</v>
      </c>
      <c r="X156" s="401">
        <v>1</v>
      </c>
      <c r="Y156" s="401">
        <v>4</v>
      </c>
      <c r="Z156" s="401">
        <v>3</v>
      </c>
      <c r="AA156" s="401">
        <v>7</v>
      </c>
      <c r="AB156" s="400"/>
      <c r="AC156" s="400"/>
      <c r="AD156" s="400"/>
      <c r="AE156" s="400">
        <v>1</v>
      </c>
      <c r="AF156" s="400">
        <v>2</v>
      </c>
      <c r="AG156" s="400">
        <v>3</v>
      </c>
      <c r="AH156" s="400"/>
      <c r="AI156" s="400"/>
      <c r="AJ156" s="400"/>
      <c r="AK156" s="400">
        <v>1</v>
      </c>
      <c r="AL156" s="400">
        <v>1</v>
      </c>
      <c r="AM156" s="422"/>
    </row>
    <row r="157" spans="1:39" ht="16.5" customHeight="1">
      <c r="A157" s="421" t="s">
        <v>28</v>
      </c>
      <c r="B157" s="398">
        <v>725798</v>
      </c>
      <c r="C157" s="399" t="s">
        <v>72</v>
      </c>
      <c r="D157" s="400">
        <v>1</v>
      </c>
      <c r="E157" s="400" t="s">
        <v>485</v>
      </c>
      <c r="F157" s="400" t="s">
        <v>495</v>
      </c>
      <c r="G157" s="400">
        <v>2</v>
      </c>
      <c r="H157" s="400">
        <v>4</v>
      </c>
      <c r="I157" s="400">
        <v>14</v>
      </c>
      <c r="J157" s="400">
        <v>7</v>
      </c>
      <c r="K157" s="400">
        <v>7</v>
      </c>
      <c r="L157" s="400">
        <v>1</v>
      </c>
      <c r="M157" s="401">
        <v>1</v>
      </c>
      <c r="N157" s="401">
        <v>2</v>
      </c>
      <c r="O157" s="401">
        <v>3</v>
      </c>
      <c r="P157" s="401">
        <v>1</v>
      </c>
      <c r="Q157" s="401">
        <v>2</v>
      </c>
      <c r="R157" s="401">
        <v>1</v>
      </c>
      <c r="S157" s="401">
        <v>3</v>
      </c>
      <c r="T157" s="401">
        <v>1</v>
      </c>
      <c r="U157" s="401">
        <v>2</v>
      </c>
      <c r="V157" s="401">
        <v>0</v>
      </c>
      <c r="W157" s="401">
        <v>2</v>
      </c>
      <c r="X157" s="401">
        <v>1</v>
      </c>
      <c r="Y157" s="401">
        <v>2</v>
      </c>
      <c r="Z157" s="401">
        <v>4</v>
      </c>
      <c r="AA157" s="401">
        <v>6</v>
      </c>
      <c r="AB157" s="400"/>
      <c r="AC157" s="400"/>
      <c r="AD157" s="400"/>
      <c r="AE157" s="400">
        <v>1</v>
      </c>
      <c r="AF157" s="400">
        <v>2</v>
      </c>
      <c r="AG157" s="400">
        <v>3</v>
      </c>
      <c r="AH157" s="400"/>
      <c r="AI157" s="400"/>
      <c r="AJ157" s="400"/>
      <c r="AK157" s="400">
        <v>2</v>
      </c>
      <c r="AL157" s="400">
        <v>2</v>
      </c>
      <c r="AM157" s="422"/>
    </row>
    <row r="158" spans="1:39" ht="16.5" customHeight="1">
      <c r="A158" s="421" t="s">
        <v>28</v>
      </c>
      <c r="B158" s="398">
        <v>726010</v>
      </c>
      <c r="C158" s="399" t="s">
        <v>73</v>
      </c>
      <c r="D158" s="400">
        <v>1</v>
      </c>
      <c r="E158" s="400" t="s">
        <v>485</v>
      </c>
      <c r="F158" s="400"/>
      <c r="G158" s="400">
        <v>9</v>
      </c>
      <c r="H158" s="400">
        <v>4</v>
      </c>
      <c r="I158" s="400">
        <v>45</v>
      </c>
      <c r="J158" s="400">
        <v>26</v>
      </c>
      <c r="K158" s="400">
        <v>19</v>
      </c>
      <c r="L158" s="400">
        <v>1</v>
      </c>
      <c r="M158" s="401">
        <v>2</v>
      </c>
      <c r="N158" s="401">
        <v>8</v>
      </c>
      <c r="O158" s="401">
        <v>10</v>
      </c>
      <c r="P158" s="401">
        <v>1</v>
      </c>
      <c r="Q158" s="401">
        <v>7</v>
      </c>
      <c r="R158" s="401">
        <v>3</v>
      </c>
      <c r="S158" s="401">
        <v>10</v>
      </c>
      <c r="T158" s="401">
        <v>1</v>
      </c>
      <c r="U158" s="401">
        <v>5</v>
      </c>
      <c r="V158" s="401">
        <v>5</v>
      </c>
      <c r="W158" s="401">
        <v>10</v>
      </c>
      <c r="X158" s="401">
        <v>1</v>
      </c>
      <c r="Y158" s="401">
        <v>12</v>
      </c>
      <c r="Z158" s="401">
        <v>3</v>
      </c>
      <c r="AA158" s="401">
        <v>15</v>
      </c>
      <c r="AB158" s="400"/>
      <c r="AC158" s="400"/>
      <c r="AD158" s="400"/>
      <c r="AE158" s="400">
        <v>2</v>
      </c>
      <c r="AF158" s="400">
        <v>6</v>
      </c>
      <c r="AG158" s="400">
        <v>8</v>
      </c>
      <c r="AH158" s="400">
        <v>1</v>
      </c>
      <c r="AI158" s="400"/>
      <c r="AJ158" s="400"/>
      <c r="AK158" s="400">
        <v>2</v>
      </c>
      <c r="AL158" s="400">
        <v>3</v>
      </c>
      <c r="AM158" s="422"/>
    </row>
    <row r="159" spans="1:39" ht="16.5" customHeight="1">
      <c r="A159" s="421" t="s">
        <v>28</v>
      </c>
      <c r="B159" s="398">
        <v>726033</v>
      </c>
      <c r="C159" s="399" t="s">
        <v>75</v>
      </c>
      <c r="D159" s="400">
        <v>1</v>
      </c>
      <c r="E159" s="400" t="s">
        <v>485</v>
      </c>
      <c r="F159" s="400"/>
      <c r="G159" s="400">
        <v>6</v>
      </c>
      <c r="H159" s="400">
        <v>6</v>
      </c>
      <c r="I159" s="400">
        <v>121</v>
      </c>
      <c r="J159" s="400">
        <v>56</v>
      </c>
      <c r="K159" s="400">
        <v>65</v>
      </c>
      <c r="L159" s="400">
        <v>1</v>
      </c>
      <c r="M159" s="401">
        <v>11</v>
      </c>
      <c r="N159" s="401">
        <v>10</v>
      </c>
      <c r="O159" s="401">
        <v>21</v>
      </c>
      <c r="P159" s="401">
        <v>2</v>
      </c>
      <c r="Q159" s="401">
        <v>14</v>
      </c>
      <c r="R159" s="401">
        <v>18</v>
      </c>
      <c r="S159" s="401">
        <v>32</v>
      </c>
      <c r="T159" s="401">
        <v>2</v>
      </c>
      <c r="U159" s="401">
        <v>13</v>
      </c>
      <c r="V159" s="401">
        <v>22</v>
      </c>
      <c r="W159" s="401">
        <v>35</v>
      </c>
      <c r="X159" s="401">
        <v>1</v>
      </c>
      <c r="Y159" s="401">
        <v>18</v>
      </c>
      <c r="Z159" s="401">
        <v>15</v>
      </c>
      <c r="AA159" s="401">
        <v>33</v>
      </c>
      <c r="AB159" s="400"/>
      <c r="AC159" s="400"/>
      <c r="AD159" s="400"/>
      <c r="AE159" s="400">
        <v>10</v>
      </c>
      <c r="AF159" s="400">
        <v>9</v>
      </c>
      <c r="AG159" s="400">
        <v>19</v>
      </c>
      <c r="AH159" s="400"/>
      <c r="AI159" s="400"/>
      <c r="AJ159" s="400"/>
      <c r="AK159" s="400">
        <v>7</v>
      </c>
      <c r="AL159" s="400">
        <v>7</v>
      </c>
      <c r="AM159" s="422"/>
    </row>
    <row r="160" spans="1:39" ht="16.5" customHeight="1">
      <c r="A160" s="421" t="s">
        <v>28</v>
      </c>
      <c r="B160" s="398">
        <v>725805</v>
      </c>
      <c r="C160" s="399" t="s">
        <v>77</v>
      </c>
      <c r="D160" s="400">
        <v>1</v>
      </c>
      <c r="E160" s="400" t="s">
        <v>485</v>
      </c>
      <c r="F160" s="400"/>
      <c r="G160" s="400">
        <v>5</v>
      </c>
      <c r="H160" s="400">
        <v>4</v>
      </c>
      <c r="I160" s="400">
        <v>50</v>
      </c>
      <c r="J160" s="400">
        <v>23</v>
      </c>
      <c r="K160" s="400">
        <v>27</v>
      </c>
      <c r="L160" s="400">
        <v>1</v>
      </c>
      <c r="M160" s="401">
        <v>7</v>
      </c>
      <c r="N160" s="401">
        <v>1</v>
      </c>
      <c r="O160" s="401">
        <v>8</v>
      </c>
      <c r="P160" s="401">
        <v>1</v>
      </c>
      <c r="Q160" s="401">
        <v>1</v>
      </c>
      <c r="R160" s="401">
        <v>8</v>
      </c>
      <c r="S160" s="401">
        <v>9</v>
      </c>
      <c r="T160" s="401">
        <v>1</v>
      </c>
      <c r="U160" s="401">
        <v>7</v>
      </c>
      <c r="V160" s="401">
        <v>8</v>
      </c>
      <c r="W160" s="401">
        <v>15</v>
      </c>
      <c r="X160" s="401">
        <v>1</v>
      </c>
      <c r="Y160" s="401">
        <v>8</v>
      </c>
      <c r="Z160" s="401">
        <v>10</v>
      </c>
      <c r="AA160" s="401">
        <v>18</v>
      </c>
      <c r="AB160" s="400"/>
      <c r="AC160" s="400"/>
      <c r="AD160" s="400"/>
      <c r="AE160" s="400">
        <v>7</v>
      </c>
      <c r="AF160" s="400">
        <v>1</v>
      </c>
      <c r="AG160" s="400">
        <v>8</v>
      </c>
      <c r="AH160" s="400">
        <v>1</v>
      </c>
      <c r="AI160" s="400"/>
      <c r="AJ160" s="400"/>
      <c r="AK160" s="400">
        <v>5</v>
      </c>
      <c r="AL160" s="400">
        <v>6</v>
      </c>
      <c r="AM160" s="422"/>
    </row>
    <row r="161" spans="1:40" ht="16.5" customHeight="1">
      <c r="A161" s="421" t="s">
        <v>28</v>
      </c>
      <c r="B161" s="398">
        <v>726006</v>
      </c>
      <c r="C161" s="399" t="s">
        <v>78</v>
      </c>
      <c r="D161" s="400">
        <v>1</v>
      </c>
      <c r="E161" s="400" t="s">
        <v>485</v>
      </c>
      <c r="F161" s="400"/>
      <c r="G161" s="400"/>
      <c r="H161" s="400">
        <v>7</v>
      </c>
      <c r="I161" s="400">
        <v>125</v>
      </c>
      <c r="J161" s="400">
        <v>60</v>
      </c>
      <c r="K161" s="400">
        <v>65</v>
      </c>
      <c r="L161" s="400">
        <v>2</v>
      </c>
      <c r="M161" s="401">
        <v>12</v>
      </c>
      <c r="N161" s="401">
        <v>15</v>
      </c>
      <c r="O161" s="401">
        <v>27</v>
      </c>
      <c r="P161" s="401">
        <v>1</v>
      </c>
      <c r="Q161" s="401">
        <v>8</v>
      </c>
      <c r="R161" s="401">
        <v>11</v>
      </c>
      <c r="S161" s="401">
        <v>19</v>
      </c>
      <c r="T161" s="401">
        <v>2</v>
      </c>
      <c r="U161" s="401">
        <v>18</v>
      </c>
      <c r="V161" s="401">
        <v>15</v>
      </c>
      <c r="W161" s="401">
        <v>33</v>
      </c>
      <c r="X161" s="401">
        <v>2</v>
      </c>
      <c r="Y161" s="401">
        <v>22</v>
      </c>
      <c r="Z161" s="401">
        <v>24</v>
      </c>
      <c r="AA161" s="401">
        <v>46</v>
      </c>
      <c r="AB161" s="400"/>
      <c r="AC161" s="400"/>
      <c r="AD161" s="400"/>
      <c r="AE161" s="400">
        <v>12</v>
      </c>
      <c r="AF161" s="400">
        <v>14</v>
      </c>
      <c r="AG161" s="400">
        <v>26</v>
      </c>
      <c r="AH161" s="400"/>
      <c r="AI161" s="400"/>
      <c r="AJ161" s="400"/>
      <c r="AK161" s="400">
        <v>8</v>
      </c>
      <c r="AL161" s="400">
        <v>8</v>
      </c>
      <c r="AM161" s="422"/>
    </row>
    <row r="162" spans="1:40" ht="16.5" customHeight="1">
      <c r="A162" s="421" t="s">
        <v>28</v>
      </c>
      <c r="B162" s="398">
        <v>726004</v>
      </c>
      <c r="C162" s="399" t="s">
        <v>80</v>
      </c>
      <c r="D162" s="400">
        <v>1</v>
      </c>
      <c r="E162" s="400" t="s">
        <v>485</v>
      </c>
      <c r="F162" s="400"/>
      <c r="G162" s="400">
        <v>9</v>
      </c>
      <c r="H162" s="400">
        <v>4</v>
      </c>
      <c r="I162" s="400">
        <v>59</v>
      </c>
      <c r="J162" s="400">
        <v>34</v>
      </c>
      <c r="K162" s="400">
        <v>25</v>
      </c>
      <c r="L162" s="400">
        <v>1</v>
      </c>
      <c r="M162" s="401">
        <v>8</v>
      </c>
      <c r="N162" s="401">
        <v>4</v>
      </c>
      <c r="O162" s="401">
        <v>12</v>
      </c>
      <c r="P162" s="401">
        <v>1</v>
      </c>
      <c r="Q162" s="401">
        <v>8</v>
      </c>
      <c r="R162" s="401">
        <v>8</v>
      </c>
      <c r="S162" s="401">
        <v>16</v>
      </c>
      <c r="T162" s="401">
        <v>1</v>
      </c>
      <c r="U162" s="401">
        <v>7</v>
      </c>
      <c r="V162" s="401">
        <v>6</v>
      </c>
      <c r="W162" s="401">
        <v>13</v>
      </c>
      <c r="X162" s="401">
        <v>1</v>
      </c>
      <c r="Y162" s="401">
        <v>11</v>
      </c>
      <c r="Z162" s="401">
        <v>7</v>
      </c>
      <c r="AA162" s="401">
        <v>18</v>
      </c>
      <c r="AB162" s="400"/>
      <c r="AC162" s="400"/>
      <c r="AD162" s="400"/>
      <c r="AE162" s="400">
        <v>8</v>
      </c>
      <c r="AF162" s="400">
        <v>4</v>
      </c>
      <c r="AG162" s="400">
        <v>12</v>
      </c>
      <c r="AH162" s="400"/>
      <c r="AI162" s="400"/>
      <c r="AJ162" s="400"/>
      <c r="AK162" s="400">
        <v>5</v>
      </c>
      <c r="AL162" s="400">
        <v>5</v>
      </c>
      <c r="AM162" s="422"/>
    </row>
    <row r="163" spans="1:40" ht="16.5" customHeight="1">
      <c r="A163" s="421" t="s">
        <v>28</v>
      </c>
      <c r="B163" s="398">
        <v>725995</v>
      </c>
      <c r="C163" s="399" t="s">
        <v>82</v>
      </c>
      <c r="D163" s="400">
        <v>1</v>
      </c>
      <c r="E163" s="400" t="s">
        <v>485</v>
      </c>
      <c r="F163" s="400"/>
      <c r="G163" s="400"/>
      <c r="H163" s="400">
        <v>4</v>
      </c>
      <c r="I163" s="400">
        <v>55</v>
      </c>
      <c r="J163" s="400">
        <v>26</v>
      </c>
      <c r="K163" s="400">
        <v>29</v>
      </c>
      <c r="L163" s="400">
        <v>1</v>
      </c>
      <c r="M163" s="401">
        <v>7</v>
      </c>
      <c r="N163" s="401">
        <v>5</v>
      </c>
      <c r="O163" s="401">
        <v>12</v>
      </c>
      <c r="P163" s="401">
        <v>1</v>
      </c>
      <c r="Q163" s="401">
        <v>6</v>
      </c>
      <c r="R163" s="401">
        <v>5</v>
      </c>
      <c r="S163" s="401">
        <v>11</v>
      </c>
      <c r="T163" s="401">
        <v>1</v>
      </c>
      <c r="U163" s="401">
        <v>7</v>
      </c>
      <c r="V163" s="401">
        <v>5</v>
      </c>
      <c r="W163" s="401">
        <v>12</v>
      </c>
      <c r="X163" s="401">
        <v>1</v>
      </c>
      <c r="Y163" s="401">
        <v>6</v>
      </c>
      <c r="Z163" s="401">
        <v>14</v>
      </c>
      <c r="AA163" s="401">
        <v>20</v>
      </c>
      <c r="AB163" s="400"/>
      <c r="AC163" s="400"/>
      <c r="AD163" s="400"/>
      <c r="AE163" s="400">
        <v>7</v>
      </c>
      <c r="AF163" s="400">
        <v>5</v>
      </c>
      <c r="AG163" s="400">
        <v>12</v>
      </c>
      <c r="AH163" s="400"/>
      <c r="AI163" s="400"/>
      <c r="AJ163" s="400"/>
      <c r="AK163" s="400">
        <v>4</v>
      </c>
      <c r="AL163" s="400">
        <v>4</v>
      </c>
      <c r="AM163" s="422"/>
    </row>
    <row r="164" spans="1:40" s="24" customFormat="1" ht="16.5" customHeight="1">
      <c r="A164" s="1187" t="s">
        <v>655</v>
      </c>
      <c r="B164" s="1188"/>
      <c r="C164" s="1189"/>
      <c r="D164" s="364">
        <f>SUM(D140:D163)</f>
        <v>24</v>
      </c>
      <c r="E164" s="364"/>
      <c r="F164" s="364"/>
      <c r="G164" s="364">
        <f t="shared" ref="G164:AM164" si="7">SUM(G140:G163)</f>
        <v>77</v>
      </c>
      <c r="H164" s="364">
        <f t="shared" si="7"/>
        <v>111</v>
      </c>
      <c r="I164" s="364">
        <f t="shared" si="7"/>
        <v>1447</v>
      </c>
      <c r="J164" s="364">
        <f t="shared" si="7"/>
        <v>755</v>
      </c>
      <c r="K164" s="364">
        <f t="shared" si="7"/>
        <v>692</v>
      </c>
      <c r="L164" s="364">
        <f t="shared" si="7"/>
        <v>28</v>
      </c>
      <c r="M164" s="364">
        <f t="shared" si="7"/>
        <v>172</v>
      </c>
      <c r="N164" s="364">
        <f t="shared" si="7"/>
        <v>134</v>
      </c>
      <c r="O164" s="364">
        <f t="shared" si="7"/>
        <v>306</v>
      </c>
      <c r="P164" s="364">
        <f t="shared" si="7"/>
        <v>28</v>
      </c>
      <c r="Q164" s="364">
        <f t="shared" si="7"/>
        <v>168</v>
      </c>
      <c r="R164" s="364">
        <f t="shared" si="7"/>
        <v>170</v>
      </c>
      <c r="S164" s="364">
        <f t="shared" si="7"/>
        <v>338</v>
      </c>
      <c r="T164" s="364">
        <f t="shared" si="7"/>
        <v>26</v>
      </c>
      <c r="U164" s="364">
        <f t="shared" si="7"/>
        <v>163</v>
      </c>
      <c r="V164" s="364">
        <f t="shared" si="7"/>
        <v>160</v>
      </c>
      <c r="W164" s="364">
        <f t="shared" si="7"/>
        <v>323</v>
      </c>
      <c r="X164" s="364">
        <f t="shared" si="7"/>
        <v>29</v>
      </c>
      <c r="Y164" s="364">
        <f t="shared" si="7"/>
        <v>252</v>
      </c>
      <c r="Z164" s="364">
        <f t="shared" si="7"/>
        <v>228</v>
      </c>
      <c r="AA164" s="364">
        <f t="shared" si="7"/>
        <v>480</v>
      </c>
      <c r="AB164" s="364"/>
      <c r="AC164" s="364"/>
      <c r="AD164" s="364"/>
      <c r="AE164" s="364">
        <f t="shared" si="7"/>
        <v>156</v>
      </c>
      <c r="AF164" s="364">
        <f t="shared" si="7"/>
        <v>130</v>
      </c>
      <c r="AG164" s="364">
        <f t="shared" si="7"/>
        <v>286</v>
      </c>
      <c r="AH164" s="364">
        <f>SUM(AH140:AH163)</f>
        <v>8</v>
      </c>
      <c r="AI164" s="915"/>
      <c r="AJ164" s="915"/>
      <c r="AK164" s="915">
        <f t="shared" ref="AK164:AL164" si="8">SUM(AK140:AK163)</f>
        <v>83</v>
      </c>
      <c r="AL164" s="915">
        <f t="shared" si="8"/>
        <v>91</v>
      </c>
      <c r="AM164" s="426">
        <f t="shared" si="7"/>
        <v>3</v>
      </c>
      <c r="AN164" s="2"/>
    </row>
    <row r="165" spans="1:40" ht="19.5" customHeight="1">
      <c r="A165" s="427" t="s">
        <v>28</v>
      </c>
      <c r="B165" s="404">
        <v>725993</v>
      </c>
      <c r="C165" s="405" t="s">
        <v>31</v>
      </c>
      <c r="D165" s="406">
        <v>1</v>
      </c>
      <c r="E165" s="406" t="s">
        <v>485</v>
      </c>
      <c r="F165" s="406"/>
      <c r="G165" s="406"/>
      <c r="H165" s="406">
        <v>4</v>
      </c>
      <c r="I165" s="406">
        <v>86</v>
      </c>
      <c r="J165" s="406">
        <v>47</v>
      </c>
      <c r="K165" s="406">
        <v>39</v>
      </c>
      <c r="L165" s="406">
        <v>1</v>
      </c>
      <c r="M165" s="407">
        <v>14</v>
      </c>
      <c r="N165" s="407">
        <v>9</v>
      </c>
      <c r="O165" s="407">
        <v>23</v>
      </c>
      <c r="P165" s="407">
        <v>1</v>
      </c>
      <c r="Q165" s="407">
        <v>11</v>
      </c>
      <c r="R165" s="407">
        <v>9</v>
      </c>
      <c r="S165" s="407">
        <v>20</v>
      </c>
      <c r="T165" s="407">
        <v>1</v>
      </c>
      <c r="U165" s="407">
        <v>8</v>
      </c>
      <c r="V165" s="407">
        <v>10</v>
      </c>
      <c r="W165" s="407">
        <v>18</v>
      </c>
      <c r="X165" s="407">
        <v>1</v>
      </c>
      <c r="Y165" s="407">
        <v>14</v>
      </c>
      <c r="Z165" s="407">
        <v>11</v>
      </c>
      <c r="AA165" s="407">
        <v>25</v>
      </c>
      <c r="AB165" s="406"/>
      <c r="AC165" s="406"/>
      <c r="AD165" s="406"/>
      <c r="AE165" s="406">
        <v>12</v>
      </c>
      <c r="AF165" s="406">
        <v>9</v>
      </c>
      <c r="AG165" s="406">
        <v>21</v>
      </c>
      <c r="AH165" s="406"/>
      <c r="AI165" s="406"/>
      <c r="AJ165" s="406"/>
      <c r="AK165" s="406">
        <v>5</v>
      </c>
      <c r="AL165" s="406">
        <v>5</v>
      </c>
      <c r="AM165" s="428"/>
    </row>
    <row r="166" spans="1:40" ht="19.5" customHeight="1">
      <c r="A166" s="427" t="s">
        <v>28</v>
      </c>
      <c r="B166" s="404">
        <v>725808</v>
      </c>
      <c r="C166" s="405" t="s">
        <v>33</v>
      </c>
      <c r="D166" s="406">
        <v>1</v>
      </c>
      <c r="E166" s="406" t="s">
        <v>485</v>
      </c>
      <c r="F166" s="406" t="s">
        <v>495</v>
      </c>
      <c r="G166" s="406">
        <v>3</v>
      </c>
      <c r="H166" s="406">
        <v>4</v>
      </c>
      <c r="I166" s="406">
        <v>32</v>
      </c>
      <c r="J166" s="406">
        <v>15</v>
      </c>
      <c r="K166" s="406">
        <v>17</v>
      </c>
      <c r="L166" s="406">
        <v>1</v>
      </c>
      <c r="M166" s="407">
        <v>6</v>
      </c>
      <c r="N166" s="407">
        <v>5</v>
      </c>
      <c r="O166" s="407">
        <v>11</v>
      </c>
      <c r="P166" s="407">
        <v>1</v>
      </c>
      <c r="Q166" s="407">
        <v>2</v>
      </c>
      <c r="R166" s="407">
        <v>2</v>
      </c>
      <c r="S166" s="407">
        <v>4</v>
      </c>
      <c r="T166" s="407">
        <v>1</v>
      </c>
      <c r="U166" s="407">
        <v>2</v>
      </c>
      <c r="V166" s="407">
        <v>6</v>
      </c>
      <c r="W166" s="407">
        <v>8</v>
      </c>
      <c r="X166" s="407">
        <v>1</v>
      </c>
      <c r="Y166" s="407">
        <v>5</v>
      </c>
      <c r="Z166" s="407">
        <v>4</v>
      </c>
      <c r="AA166" s="407">
        <v>9</v>
      </c>
      <c r="AB166" s="406"/>
      <c r="AC166" s="406"/>
      <c r="AD166" s="406"/>
      <c r="AE166" s="406">
        <v>5</v>
      </c>
      <c r="AF166" s="406">
        <v>5</v>
      </c>
      <c r="AG166" s="406">
        <v>10</v>
      </c>
      <c r="AH166" s="406"/>
      <c r="AI166" s="406"/>
      <c r="AJ166" s="406"/>
      <c r="AK166" s="406">
        <v>2</v>
      </c>
      <c r="AL166" s="406">
        <v>2</v>
      </c>
      <c r="AM166" s="428"/>
    </row>
    <row r="167" spans="1:40" ht="19.5" customHeight="1">
      <c r="A167" s="427" t="s">
        <v>28</v>
      </c>
      <c r="B167" s="404">
        <v>725811</v>
      </c>
      <c r="C167" s="405" t="s">
        <v>35</v>
      </c>
      <c r="D167" s="406">
        <v>1</v>
      </c>
      <c r="E167" s="406" t="s">
        <v>485</v>
      </c>
      <c r="F167" s="406" t="s">
        <v>495</v>
      </c>
      <c r="G167" s="406">
        <v>3</v>
      </c>
      <c r="H167" s="406">
        <v>4</v>
      </c>
      <c r="I167" s="406">
        <v>33</v>
      </c>
      <c r="J167" s="406">
        <v>16</v>
      </c>
      <c r="K167" s="406">
        <v>17</v>
      </c>
      <c r="L167" s="406">
        <v>1</v>
      </c>
      <c r="M167" s="407">
        <v>4</v>
      </c>
      <c r="N167" s="407">
        <v>0</v>
      </c>
      <c r="O167" s="407">
        <v>4</v>
      </c>
      <c r="P167" s="407">
        <v>1</v>
      </c>
      <c r="Q167" s="407">
        <v>4</v>
      </c>
      <c r="R167" s="407">
        <v>7</v>
      </c>
      <c r="S167" s="407">
        <v>11</v>
      </c>
      <c r="T167" s="407">
        <v>1</v>
      </c>
      <c r="U167" s="407">
        <v>2</v>
      </c>
      <c r="V167" s="407">
        <v>3</v>
      </c>
      <c r="W167" s="407">
        <v>5</v>
      </c>
      <c r="X167" s="407">
        <v>1</v>
      </c>
      <c r="Y167" s="407">
        <v>6</v>
      </c>
      <c r="Z167" s="407">
        <v>7</v>
      </c>
      <c r="AA167" s="407">
        <v>13</v>
      </c>
      <c r="AB167" s="406"/>
      <c r="AC167" s="406"/>
      <c r="AD167" s="406"/>
      <c r="AE167" s="406">
        <v>4</v>
      </c>
      <c r="AF167" s="406"/>
      <c r="AG167" s="406">
        <v>4</v>
      </c>
      <c r="AH167" s="406"/>
      <c r="AI167" s="406"/>
      <c r="AJ167" s="406"/>
      <c r="AK167" s="406">
        <v>1</v>
      </c>
      <c r="AL167" s="406">
        <v>1</v>
      </c>
      <c r="AM167" s="428"/>
    </row>
    <row r="168" spans="1:40" ht="19.5" customHeight="1">
      <c r="A168" s="427" t="s">
        <v>28</v>
      </c>
      <c r="B168" s="404">
        <v>725991</v>
      </c>
      <c r="C168" s="405" t="s">
        <v>39</v>
      </c>
      <c r="D168" s="406">
        <v>1</v>
      </c>
      <c r="E168" s="406" t="s">
        <v>485</v>
      </c>
      <c r="F168" s="406"/>
      <c r="G168" s="406"/>
      <c r="H168" s="406">
        <v>4</v>
      </c>
      <c r="I168" s="406">
        <v>50</v>
      </c>
      <c r="J168" s="406">
        <v>29</v>
      </c>
      <c r="K168" s="406">
        <v>21</v>
      </c>
      <c r="L168" s="406">
        <v>1</v>
      </c>
      <c r="M168" s="407">
        <v>5</v>
      </c>
      <c r="N168" s="407">
        <v>7</v>
      </c>
      <c r="O168" s="407">
        <v>12</v>
      </c>
      <c r="P168" s="407">
        <v>1</v>
      </c>
      <c r="Q168" s="407">
        <v>6</v>
      </c>
      <c r="R168" s="407">
        <v>4</v>
      </c>
      <c r="S168" s="407">
        <v>10</v>
      </c>
      <c r="T168" s="407">
        <v>1</v>
      </c>
      <c r="U168" s="407">
        <v>6</v>
      </c>
      <c r="V168" s="407">
        <v>3</v>
      </c>
      <c r="W168" s="407">
        <v>9</v>
      </c>
      <c r="X168" s="407">
        <v>1</v>
      </c>
      <c r="Y168" s="407">
        <v>12</v>
      </c>
      <c r="Z168" s="407">
        <v>7</v>
      </c>
      <c r="AA168" s="407">
        <v>19</v>
      </c>
      <c r="AB168" s="406"/>
      <c r="AC168" s="406"/>
      <c r="AD168" s="406"/>
      <c r="AE168" s="406">
        <v>5</v>
      </c>
      <c r="AF168" s="406">
        <v>7</v>
      </c>
      <c r="AG168" s="406">
        <v>12</v>
      </c>
      <c r="AH168" s="406"/>
      <c r="AI168" s="406"/>
      <c r="AJ168" s="406"/>
      <c r="AK168" s="406">
        <v>4</v>
      </c>
      <c r="AL168" s="406">
        <v>4</v>
      </c>
      <c r="AM168" s="428"/>
    </row>
    <row r="169" spans="1:40" ht="19.5" customHeight="1">
      <c r="A169" s="427" t="s">
        <v>28</v>
      </c>
      <c r="B169" s="404">
        <v>725988</v>
      </c>
      <c r="C169" s="405" t="s">
        <v>50</v>
      </c>
      <c r="D169" s="406">
        <v>1</v>
      </c>
      <c r="E169" s="406" t="s">
        <v>485</v>
      </c>
      <c r="F169" s="406"/>
      <c r="G169" s="406"/>
      <c r="H169" s="406">
        <v>10</v>
      </c>
      <c r="I169" s="406">
        <v>200</v>
      </c>
      <c r="J169" s="406">
        <v>99</v>
      </c>
      <c r="K169" s="406">
        <v>101</v>
      </c>
      <c r="L169" s="406">
        <v>2</v>
      </c>
      <c r="M169" s="407">
        <v>18</v>
      </c>
      <c r="N169" s="407">
        <v>19</v>
      </c>
      <c r="O169" s="407">
        <v>37</v>
      </c>
      <c r="P169" s="407">
        <v>2</v>
      </c>
      <c r="Q169" s="407">
        <v>19</v>
      </c>
      <c r="R169" s="407">
        <v>18</v>
      </c>
      <c r="S169" s="407">
        <v>37</v>
      </c>
      <c r="T169" s="407">
        <v>2</v>
      </c>
      <c r="U169" s="407">
        <v>21</v>
      </c>
      <c r="V169" s="407">
        <v>26</v>
      </c>
      <c r="W169" s="407">
        <v>47</v>
      </c>
      <c r="X169" s="407">
        <v>4</v>
      </c>
      <c r="Y169" s="407">
        <v>41</v>
      </c>
      <c r="Z169" s="407">
        <v>38</v>
      </c>
      <c r="AA169" s="407">
        <v>79</v>
      </c>
      <c r="AB169" s="406"/>
      <c r="AC169" s="406"/>
      <c r="AD169" s="406"/>
      <c r="AE169" s="406">
        <v>18</v>
      </c>
      <c r="AF169" s="406">
        <v>20</v>
      </c>
      <c r="AG169" s="406">
        <v>38</v>
      </c>
      <c r="AH169" s="406">
        <v>1</v>
      </c>
      <c r="AI169" s="406"/>
      <c r="AJ169" s="406">
        <v>1</v>
      </c>
      <c r="AK169" s="406">
        <v>12</v>
      </c>
      <c r="AL169" s="406">
        <v>14</v>
      </c>
      <c r="AM169" s="428"/>
    </row>
    <row r="170" spans="1:40" ht="19.5" customHeight="1">
      <c r="A170" s="427" t="s">
        <v>28</v>
      </c>
      <c r="B170" s="404">
        <v>725816</v>
      </c>
      <c r="C170" s="405" t="s">
        <v>53</v>
      </c>
      <c r="D170" s="406">
        <v>1</v>
      </c>
      <c r="E170" s="406" t="s">
        <v>485</v>
      </c>
      <c r="F170" s="406" t="s">
        <v>495</v>
      </c>
      <c r="G170" s="406">
        <v>1</v>
      </c>
      <c r="H170" s="406">
        <v>4</v>
      </c>
      <c r="I170" s="406">
        <v>19</v>
      </c>
      <c r="J170" s="406">
        <v>11</v>
      </c>
      <c r="K170" s="406">
        <v>8</v>
      </c>
      <c r="L170" s="406">
        <v>1</v>
      </c>
      <c r="M170" s="407">
        <v>5</v>
      </c>
      <c r="N170" s="407">
        <v>0</v>
      </c>
      <c r="O170" s="407">
        <v>5</v>
      </c>
      <c r="P170" s="407">
        <v>1</v>
      </c>
      <c r="Q170" s="407">
        <v>2</v>
      </c>
      <c r="R170" s="407">
        <v>2</v>
      </c>
      <c r="S170" s="407">
        <v>4</v>
      </c>
      <c r="T170" s="407">
        <v>1</v>
      </c>
      <c r="U170" s="407">
        <v>2</v>
      </c>
      <c r="V170" s="407">
        <v>1</v>
      </c>
      <c r="W170" s="407">
        <v>3</v>
      </c>
      <c r="X170" s="407">
        <v>1</v>
      </c>
      <c r="Y170" s="407">
        <v>2</v>
      </c>
      <c r="Z170" s="407">
        <v>5</v>
      </c>
      <c r="AA170" s="407">
        <v>7</v>
      </c>
      <c r="AB170" s="406"/>
      <c r="AC170" s="406"/>
      <c r="AD170" s="406"/>
      <c r="AE170" s="406">
        <v>5</v>
      </c>
      <c r="AF170" s="406"/>
      <c r="AG170" s="406">
        <v>5</v>
      </c>
      <c r="AH170" s="406"/>
      <c r="AI170" s="406"/>
      <c r="AJ170" s="406"/>
      <c r="AK170" s="406">
        <v>1</v>
      </c>
      <c r="AL170" s="406">
        <v>1</v>
      </c>
      <c r="AM170" s="428"/>
    </row>
    <row r="171" spans="1:40" ht="19.5" customHeight="1">
      <c r="A171" s="427" t="s">
        <v>28</v>
      </c>
      <c r="B171" s="404">
        <v>726031</v>
      </c>
      <c r="C171" s="405" t="s">
        <v>54</v>
      </c>
      <c r="D171" s="406">
        <v>1</v>
      </c>
      <c r="E171" s="406" t="s">
        <v>485</v>
      </c>
      <c r="F171" s="406"/>
      <c r="G171" s="406">
        <v>7</v>
      </c>
      <c r="H171" s="406">
        <v>6</v>
      </c>
      <c r="I171" s="406">
        <v>160</v>
      </c>
      <c r="J171" s="406">
        <v>88</v>
      </c>
      <c r="K171" s="406">
        <v>72</v>
      </c>
      <c r="L171" s="406">
        <v>2</v>
      </c>
      <c r="M171" s="407">
        <v>23</v>
      </c>
      <c r="N171" s="407">
        <v>15</v>
      </c>
      <c r="O171" s="407">
        <v>38</v>
      </c>
      <c r="P171" s="407">
        <v>1</v>
      </c>
      <c r="Q171" s="407">
        <v>15</v>
      </c>
      <c r="R171" s="407">
        <v>16</v>
      </c>
      <c r="S171" s="407">
        <v>31</v>
      </c>
      <c r="T171" s="407">
        <v>1</v>
      </c>
      <c r="U171" s="407">
        <v>19</v>
      </c>
      <c r="V171" s="407">
        <v>17</v>
      </c>
      <c r="W171" s="407">
        <v>36</v>
      </c>
      <c r="X171" s="407">
        <v>2</v>
      </c>
      <c r="Y171" s="407">
        <v>31</v>
      </c>
      <c r="Z171" s="407">
        <v>24</v>
      </c>
      <c r="AA171" s="407">
        <v>55</v>
      </c>
      <c r="AB171" s="406"/>
      <c r="AC171" s="406"/>
      <c r="AD171" s="406"/>
      <c r="AE171" s="406">
        <v>22</v>
      </c>
      <c r="AF171" s="406">
        <v>15</v>
      </c>
      <c r="AG171" s="406">
        <v>37</v>
      </c>
      <c r="AH171" s="406"/>
      <c r="AI171" s="406"/>
      <c r="AJ171" s="406"/>
      <c r="AK171" s="406">
        <v>6</v>
      </c>
      <c r="AL171" s="406">
        <v>6</v>
      </c>
      <c r="AM171" s="428"/>
    </row>
    <row r="172" spans="1:40" ht="19.5" customHeight="1">
      <c r="A172" s="427" t="s">
        <v>28</v>
      </c>
      <c r="B172" s="404">
        <v>725985</v>
      </c>
      <c r="C172" s="405" t="s">
        <v>59</v>
      </c>
      <c r="D172" s="406">
        <v>1</v>
      </c>
      <c r="E172" s="406" t="s">
        <v>485</v>
      </c>
      <c r="F172" s="406"/>
      <c r="G172" s="406"/>
      <c r="H172" s="406">
        <v>4</v>
      </c>
      <c r="I172" s="406">
        <v>53</v>
      </c>
      <c r="J172" s="406">
        <v>29</v>
      </c>
      <c r="K172" s="406">
        <v>24</v>
      </c>
      <c r="L172" s="406">
        <v>1</v>
      </c>
      <c r="M172" s="407">
        <v>5</v>
      </c>
      <c r="N172" s="407">
        <v>5</v>
      </c>
      <c r="O172" s="407">
        <v>10</v>
      </c>
      <c r="P172" s="407">
        <v>1</v>
      </c>
      <c r="Q172" s="407">
        <v>6</v>
      </c>
      <c r="R172" s="407">
        <v>4</v>
      </c>
      <c r="S172" s="407">
        <v>10</v>
      </c>
      <c r="T172" s="407">
        <v>1</v>
      </c>
      <c r="U172" s="407">
        <v>3</v>
      </c>
      <c r="V172" s="407">
        <v>4</v>
      </c>
      <c r="W172" s="407">
        <v>7</v>
      </c>
      <c r="X172" s="407">
        <v>1</v>
      </c>
      <c r="Y172" s="407">
        <v>15</v>
      </c>
      <c r="Z172" s="407">
        <v>11</v>
      </c>
      <c r="AA172" s="407">
        <v>26</v>
      </c>
      <c r="AB172" s="406"/>
      <c r="AC172" s="406"/>
      <c r="AD172" s="406"/>
      <c r="AE172" s="406">
        <v>5</v>
      </c>
      <c r="AF172" s="406">
        <v>5</v>
      </c>
      <c r="AG172" s="406">
        <v>10</v>
      </c>
      <c r="AH172" s="406"/>
      <c r="AI172" s="406"/>
      <c r="AJ172" s="406"/>
      <c r="AK172" s="406">
        <v>3</v>
      </c>
      <c r="AL172" s="406">
        <v>3</v>
      </c>
      <c r="AM172" s="428"/>
    </row>
    <row r="173" spans="1:40" ht="19.5" customHeight="1">
      <c r="A173" s="427" t="s">
        <v>28</v>
      </c>
      <c r="B173" s="404">
        <v>725822</v>
      </c>
      <c r="C173" s="405" t="s">
        <v>62</v>
      </c>
      <c r="D173" s="406">
        <v>1</v>
      </c>
      <c r="E173" s="406" t="s">
        <v>485</v>
      </c>
      <c r="F173" s="406"/>
      <c r="G173" s="406">
        <v>5</v>
      </c>
      <c r="H173" s="406">
        <v>4</v>
      </c>
      <c r="I173" s="406">
        <v>55</v>
      </c>
      <c r="J173" s="406">
        <v>26</v>
      </c>
      <c r="K173" s="406">
        <v>29</v>
      </c>
      <c r="L173" s="406">
        <v>1</v>
      </c>
      <c r="M173" s="407">
        <v>7</v>
      </c>
      <c r="N173" s="407">
        <v>6</v>
      </c>
      <c r="O173" s="407">
        <v>13</v>
      </c>
      <c r="P173" s="407">
        <v>1</v>
      </c>
      <c r="Q173" s="407">
        <v>3</v>
      </c>
      <c r="R173" s="407">
        <v>8</v>
      </c>
      <c r="S173" s="407">
        <v>11</v>
      </c>
      <c r="T173" s="407">
        <v>1</v>
      </c>
      <c r="U173" s="407">
        <v>7</v>
      </c>
      <c r="V173" s="407">
        <v>6</v>
      </c>
      <c r="W173" s="407">
        <v>13</v>
      </c>
      <c r="X173" s="407">
        <v>1</v>
      </c>
      <c r="Y173" s="407">
        <v>9</v>
      </c>
      <c r="Z173" s="407">
        <v>9</v>
      </c>
      <c r="AA173" s="407">
        <v>18</v>
      </c>
      <c r="AB173" s="406"/>
      <c r="AC173" s="406"/>
      <c r="AD173" s="406"/>
      <c r="AE173" s="406">
        <v>7</v>
      </c>
      <c r="AF173" s="406">
        <v>6</v>
      </c>
      <c r="AG173" s="406">
        <v>13</v>
      </c>
      <c r="AH173" s="406">
        <v>1</v>
      </c>
      <c r="AI173" s="406"/>
      <c r="AJ173" s="406"/>
      <c r="AK173" s="406">
        <v>3</v>
      </c>
      <c r="AL173" s="406">
        <v>4</v>
      </c>
      <c r="AM173" s="428"/>
    </row>
    <row r="174" spans="1:40" ht="19.5" customHeight="1">
      <c r="A174" s="427" t="s">
        <v>28</v>
      </c>
      <c r="B174" s="404">
        <v>725826</v>
      </c>
      <c r="C174" s="405" t="s">
        <v>67</v>
      </c>
      <c r="D174" s="406">
        <v>1</v>
      </c>
      <c r="E174" s="406" t="s">
        <v>485</v>
      </c>
      <c r="F174" s="406"/>
      <c r="G174" s="406">
        <v>4</v>
      </c>
      <c r="H174" s="406">
        <v>4</v>
      </c>
      <c r="I174" s="406">
        <v>45</v>
      </c>
      <c r="J174" s="406">
        <v>18</v>
      </c>
      <c r="K174" s="406">
        <v>27</v>
      </c>
      <c r="L174" s="406">
        <v>1</v>
      </c>
      <c r="M174" s="407">
        <v>6</v>
      </c>
      <c r="N174" s="407">
        <v>7</v>
      </c>
      <c r="O174" s="407">
        <v>13</v>
      </c>
      <c r="P174" s="407">
        <v>1</v>
      </c>
      <c r="Q174" s="407">
        <v>2</v>
      </c>
      <c r="R174" s="407">
        <v>4</v>
      </c>
      <c r="S174" s="407">
        <v>6</v>
      </c>
      <c r="T174" s="407">
        <v>1</v>
      </c>
      <c r="U174" s="407">
        <v>5</v>
      </c>
      <c r="V174" s="407">
        <v>8</v>
      </c>
      <c r="W174" s="407">
        <v>13</v>
      </c>
      <c r="X174" s="407">
        <v>1</v>
      </c>
      <c r="Y174" s="407">
        <v>5</v>
      </c>
      <c r="Z174" s="407">
        <v>8</v>
      </c>
      <c r="AA174" s="407">
        <v>13</v>
      </c>
      <c r="AB174" s="406"/>
      <c r="AC174" s="406"/>
      <c r="AD174" s="406"/>
      <c r="AE174" s="406">
        <v>6</v>
      </c>
      <c r="AF174" s="406">
        <v>7</v>
      </c>
      <c r="AG174" s="406">
        <v>13</v>
      </c>
      <c r="AH174" s="406">
        <v>1</v>
      </c>
      <c r="AI174" s="406"/>
      <c r="AJ174" s="406"/>
      <c r="AK174" s="406">
        <v>3</v>
      </c>
      <c r="AL174" s="406">
        <v>4</v>
      </c>
      <c r="AM174" s="428"/>
    </row>
    <row r="175" spans="1:40" ht="16.5" customHeight="1">
      <c r="A175" s="427" t="s">
        <v>28</v>
      </c>
      <c r="B175" s="404">
        <v>725983</v>
      </c>
      <c r="C175" s="405" t="s">
        <v>70</v>
      </c>
      <c r="D175" s="406">
        <v>1</v>
      </c>
      <c r="E175" s="406" t="s">
        <v>485</v>
      </c>
      <c r="F175" s="406"/>
      <c r="G175" s="406"/>
      <c r="H175" s="406">
        <v>4</v>
      </c>
      <c r="I175" s="406">
        <v>70</v>
      </c>
      <c r="J175" s="406">
        <v>36</v>
      </c>
      <c r="K175" s="406">
        <v>34</v>
      </c>
      <c r="L175" s="406">
        <v>1</v>
      </c>
      <c r="M175" s="407">
        <v>9</v>
      </c>
      <c r="N175" s="407">
        <v>6</v>
      </c>
      <c r="O175" s="407">
        <v>15</v>
      </c>
      <c r="P175" s="407">
        <v>1</v>
      </c>
      <c r="Q175" s="407">
        <v>9</v>
      </c>
      <c r="R175" s="407">
        <v>4</v>
      </c>
      <c r="S175" s="407">
        <v>13</v>
      </c>
      <c r="T175" s="407">
        <v>1</v>
      </c>
      <c r="U175" s="407">
        <v>8</v>
      </c>
      <c r="V175" s="407">
        <v>14</v>
      </c>
      <c r="W175" s="407">
        <v>22</v>
      </c>
      <c r="X175" s="407">
        <v>1</v>
      </c>
      <c r="Y175" s="407">
        <v>10</v>
      </c>
      <c r="Z175" s="407">
        <v>10</v>
      </c>
      <c r="AA175" s="407">
        <v>20</v>
      </c>
      <c r="AB175" s="406"/>
      <c r="AC175" s="406"/>
      <c r="AD175" s="406"/>
      <c r="AE175" s="406">
        <v>9</v>
      </c>
      <c r="AF175" s="406">
        <v>6</v>
      </c>
      <c r="AG175" s="406">
        <v>15</v>
      </c>
      <c r="AH175" s="406">
        <v>1</v>
      </c>
      <c r="AI175" s="406"/>
      <c r="AJ175" s="406"/>
      <c r="AK175" s="406">
        <v>5</v>
      </c>
      <c r="AL175" s="406">
        <v>6</v>
      </c>
      <c r="AM175" s="428"/>
    </row>
    <row r="176" spans="1:40" s="24" customFormat="1" ht="19.5" customHeight="1">
      <c r="A176" s="1187" t="s">
        <v>656</v>
      </c>
      <c r="B176" s="1188"/>
      <c r="C176" s="1189"/>
      <c r="D176" s="364">
        <f>SUM(D165:D175)</f>
        <v>11</v>
      </c>
      <c r="E176" s="364"/>
      <c r="F176" s="364"/>
      <c r="G176" s="364">
        <f t="shared" ref="G176:AL176" si="9">SUM(G165:G175)</f>
        <v>23</v>
      </c>
      <c r="H176" s="364">
        <f t="shared" si="9"/>
        <v>52</v>
      </c>
      <c r="I176" s="364">
        <f t="shared" si="9"/>
        <v>803</v>
      </c>
      <c r="J176" s="364">
        <f t="shared" si="9"/>
        <v>414</v>
      </c>
      <c r="K176" s="364">
        <f t="shared" si="9"/>
        <v>389</v>
      </c>
      <c r="L176" s="364">
        <f t="shared" si="9"/>
        <v>13</v>
      </c>
      <c r="M176" s="364">
        <f t="shared" si="9"/>
        <v>102</v>
      </c>
      <c r="N176" s="364">
        <f t="shared" si="9"/>
        <v>79</v>
      </c>
      <c r="O176" s="364">
        <f t="shared" si="9"/>
        <v>181</v>
      </c>
      <c r="P176" s="364">
        <f t="shared" si="9"/>
        <v>12</v>
      </c>
      <c r="Q176" s="364">
        <f t="shared" si="9"/>
        <v>79</v>
      </c>
      <c r="R176" s="364">
        <f t="shared" si="9"/>
        <v>78</v>
      </c>
      <c r="S176" s="364">
        <f t="shared" si="9"/>
        <v>157</v>
      </c>
      <c r="T176" s="364">
        <f t="shared" si="9"/>
        <v>12</v>
      </c>
      <c r="U176" s="364">
        <f t="shared" si="9"/>
        <v>83</v>
      </c>
      <c r="V176" s="364">
        <f t="shared" si="9"/>
        <v>98</v>
      </c>
      <c r="W176" s="364">
        <f t="shared" si="9"/>
        <v>181</v>
      </c>
      <c r="X176" s="364">
        <f t="shared" si="9"/>
        <v>15</v>
      </c>
      <c r="Y176" s="364">
        <f t="shared" si="9"/>
        <v>150</v>
      </c>
      <c r="Z176" s="364">
        <f t="shared" si="9"/>
        <v>134</v>
      </c>
      <c r="AA176" s="364">
        <f t="shared" si="9"/>
        <v>284</v>
      </c>
      <c r="AB176" s="364"/>
      <c r="AC176" s="364"/>
      <c r="AD176" s="364"/>
      <c r="AE176" s="364">
        <f t="shared" si="9"/>
        <v>98</v>
      </c>
      <c r="AF176" s="364">
        <f t="shared" si="9"/>
        <v>80</v>
      </c>
      <c r="AG176" s="364">
        <f t="shared" si="9"/>
        <v>178</v>
      </c>
      <c r="AH176" s="364">
        <f>SUM(AH165:AH175)</f>
        <v>4</v>
      </c>
      <c r="AI176" s="915"/>
      <c r="AJ176" s="915">
        <f t="shared" ref="AJ176:AK176" si="10">SUM(AJ165:AJ175)</f>
        <v>1</v>
      </c>
      <c r="AK176" s="915">
        <f t="shared" si="10"/>
        <v>45</v>
      </c>
      <c r="AL176" s="364">
        <f t="shared" si="9"/>
        <v>50</v>
      </c>
      <c r="AM176" s="426"/>
      <c r="AN176" s="2"/>
    </row>
    <row r="177" spans="1:40" s="19" customFormat="1" ht="19.5" customHeight="1">
      <c r="A177" s="1202" t="s">
        <v>657</v>
      </c>
      <c r="B177" s="1203"/>
      <c r="C177" s="1204"/>
      <c r="D177" s="364">
        <f>SUM(D176,D164)</f>
        <v>35</v>
      </c>
      <c r="E177" s="364"/>
      <c r="F177" s="364"/>
      <c r="G177" s="364">
        <f t="shared" ref="G177:AM177" si="11">SUM(G176,G164)</f>
        <v>100</v>
      </c>
      <c r="H177" s="364">
        <f t="shared" si="11"/>
        <v>163</v>
      </c>
      <c r="I177" s="364">
        <f t="shared" si="11"/>
        <v>2250</v>
      </c>
      <c r="J177" s="364">
        <f t="shared" si="11"/>
        <v>1169</v>
      </c>
      <c r="K177" s="364">
        <f t="shared" si="11"/>
        <v>1081</v>
      </c>
      <c r="L177" s="364">
        <f t="shared" si="11"/>
        <v>41</v>
      </c>
      <c r="M177" s="364">
        <f t="shared" si="11"/>
        <v>274</v>
      </c>
      <c r="N177" s="364">
        <f t="shared" si="11"/>
        <v>213</v>
      </c>
      <c r="O177" s="364">
        <f t="shared" si="11"/>
        <v>487</v>
      </c>
      <c r="P177" s="364">
        <f t="shared" si="11"/>
        <v>40</v>
      </c>
      <c r="Q177" s="364">
        <f t="shared" si="11"/>
        <v>247</v>
      </c>
      <c r="R177" s="364">
        <f t="shared" si="11"/>
        <v>248</v>
      </c>
      <c r="S177" s="364">
        <f t="shared" si="11"/>
        <v>495</v>
      </c>
      <c r="T177" s="364">
        <f t="shared" si="11"/>
        <v>38</v>
      </c>
      <c r="U177" s="364">
        <f t="shared" si="11"/>
        <v>246</v>
      </c>
      <c r="V177" s="364">
        <f t="shared" si="11"/>
        <v>258</v>
      </c>
      <c r="W177" s="364">
        <f t="shared" si="11"/>
        <v>504</v>
      </c>
      <c r="X177" s="364">
        <f t="shared" si="11"/>
        <v>44</v>
      </c>
      <c r="Y177" s="364">
        <f t="shared" si="11"/>
        <v>402</v>
      </c>
      <c r="Z177" s="364">
        <f t="shared" si="11"/>
        <v>362</v>
      </c>
      <c r="AA177" s="364">
        <f t="shared" si="11"/>
        <v>764</v>
      </c>
      <c r="AB177" s="364"/>
      <c r="AC177" s="364"/>
      <c r="AD177" s="364"/>
      <c r="AE177" s="364">
        <f t="shared" si="11"/>
        <v>254</v>
      </c>
      <c r="AF177" s="364">
        <f t="shared" si="11"/>
        <v>210</v>
      </c>
      <c r="AG177" s="364">
        <f t="shared" si="11"/>
        <v>464</v>
      </c>
      <c r="AH177" s="364">
        <f>SUM(AH164,AH176)</f>
        <v>12</v>
      </c>
      <c r="AI177" s="915"/>
      <c r="AJ177" s="915">
        <f t="shared" ref="AJ177:AK177" si="12">SUM(AJ164,AJ176)</f>
        <v>1</v>
      </c>
      <c r="AK177" s="915">
        <f t="shared" si="12"/>
        <v>128</v>
      </c>
      <c r="AL177" s="364">
        <f t="shared" si="11"/>
        <v>141</v>
      </c>
      <c r="AM177" s="426">
        <f t="shared" si="11"/>
        <v>3</v>
      </c>
      <c r="AN177" s="2"/>
    </row>
    <row r="178" spans="1:40" ht="16.5" customHeight="1">
      <c r="A178" s="421" t="s">
        <v>84</v>
      </c>
      <c r="B178" s="398">
        <v>726207</v>
      </c>
      <c r="C178" s="399" t="s">
        <v>87</v>
      </c>
      <c r="D178" s="400">
        <v>1</v>
      </c>
      <c r="E178" s="400" t="s">
        <v>485</v>
      </c>
      <c r="F178" s="400"/>
      <c r="G178" s="400">
        <v>6</v>
      </c>
      <c r="H178" s="400">
        <v>4</v>
      </c>
      <c r="I178" s="400">
        <v>75</v>
      </c>
      <c r="J178" s="400">
        <v>40</v>
      </c>
      <c r="K178" s="400">
        <v>35</v>
      </c>
      <c r="L178" s="400">
        <v>1</v>
      </c>
      <c r="M178" s="401">
        <v>8</v>
      </c>
      <c r="N178" s="401">
        <v>11</v>
      </c>
      <c r="O178" s="401">
        <v>19</v>
      </c>
      <c r="P178" s="401">
        <v>1</v>
      </c>
      <c r="Q178" s="401">
        <v>11</v>
      </c>
      <c r="R178" s="401">
        <v>7</v>
      </c>
      <c r="S178" s="401">
        <v>18</v>
      </c>
      <c r="T178" s="401">
        <v>1</v>
      </c>
      <c r="U178" s="401">
        <v>7</v>
      </c>
      <c r="V178" s="401">
        <v>7</v>
      </c>
      <c r="W178" s="401">
        <v>14</v>
      </c>
      <c r="X178" s="401">
        <v>1</v>
      </c>
      <c r="Y178" s="401">
        <v>14</v>
      </c>
      <c r="Z178" s="401">
        <v>10</v>
      </c>
      <c r="AA178" s="401">
        <v>24</v>
      </c>
      <c r="AB178" s="400"/>
      <c r="AC178" s="400"/>
      <c r="AD178" s="400"/>
      <c r="AE178" s="400">
        <v>8</v>
      </c>
      <c r="AF178" s="400">
        <v>12</v>
      </c>
      <c r="AG178" s="400">
        <v>20</v>
      </c>
      <c r="AH178" s="400">
        <v>1</v>
      </c>
      <c r="AI178" s="400"/>
      <c r="AJ178" s="400">
        <v>1</v>
      </c>
      <c r="AK178" s="400">
        <v>4</v>
      </c>
      <c r="AL178" s="400">
        <v>6</v>
      </c>
      <c r="AM178" s="422">
        <v>2</v>
      </c>
    </row>
    <row r="179" spans="1:40" ht="16.5" customHeight="1">
      <c r="A179" s="421" t="s">
        <v>84</v>
      </c>
      <c r="B179" s="398">
        <v>748708</v>
      </c>
      <c r="C179" s="399" t="s">
        <v>100</v>
      </c>
      <c r="D179" s="400">
        <v>1</v>
      </c>
      <c r="E179" s="400" t="s">
        <v>485</v>
      </c>
      <c r="F179" s="400"/>
      <c r="G179" s="400"/>
      <c r="H179" s="400">
        <v>5</v>
      </c>
      <c r="I179" s="400">
        <v>119</v>
      </c>
      <c r="J179" s="400">
        <v>61</v>
      </c>
      <c r="K179" s="400">
        <v>58</v>
      </c>
      <c r="L179" s="400">
        <v>1</v>
      </c>
      <c r="M179" s="401">
        <v>13</v>
      </c>
      <c r="N179" s="401">
        <v>16</v>
      </c>
      <c r="O179" s="401">
        <v>29</v>
      </c>
      <c r="P179" s="401">
        <v>1</v>
      </c>
      <c r="Q179" s="401">
        <v>14</v>
      </c>
      <c r="R179" s="401">
        <v>12</v>
      </c>
      <c r="S179" s="401">
        <v>26</v>
      </c>
      <c r="T179" s="401">
        <v>1</v>
      </c>
      <c r="U179" s="401">
        <v>17</v>
      </c>
      <c r="V179" s="401">
        <v>10</v>
      </c>
      <c r="W179" s="401">
        <v>27</v>
      </c>
      <c r="X179" s="401">
        <v>2</v>
      </c>
      <c r="Y179" s="401">
        <v>17</v>
      </c>
      <c r="Z179" s="401">
        <v>20</v>
      </c>
      <c r="AA179" s="401">
        <v>37</v>
      </c>
      <c r="AB179" s="400"/>
      <c r="AC179" s="400"/>
      <c r="AD179" s="400"/>
      <c r="AE179" s="400">
        <v>12</v>
      </c>
      <c r="AF179" s="400">
        <v>14</v>
      </c>
      <c r="AG179" s="400">
        <v>26</v>
      </c>
      <c r="AH179" s="400">
        <v>1</v>
      </c>
      <c r="AI179" s="400"/>
      <c r="AJ179" s="400">
        <v>1</v>
      </c>
      <c r="AK179" s="400">
        <v>7</v>
      </c>
      <c r="AL179" s="400">
        <v>9</v>
      </c>
      <c r="AM179" s="422">
        <v>1</v>
      </c>
    </row>
    <row r="180" spans="1:40" ht="16.5" customHeight="1">
      <c r="A180" s="421" t="s">
        <v>84</v>
      </c>
      <c r="B180" s="398">
        <v>726221</v>
      </c>
      <c r="C180" s="399" t="s">
        <v>108</v>
      </c>
      <c r="D180" s="400">
        <v>1</v>
      </c>
      <c r="E180" s="400" t="s">
        <v>485</v>
      </c>
      <c r="F180" s="400"/>
      <c r="G180" s="400">
        <v>6</v>
      </c>
      <c r="H180" s="400">
        <v>4</v>
      </c>
      <c r="I180" s="400">
        <v>75</v>
      </c>
      <c r="J180" s="400">
        <v>33</v>
      </c>
      <c r="K180" s="400">
        <v>42</v>
      </c>
      <c r="L180" s="400">
        <v>1</v>
      </c>
      <c r="M180" s="401">
        <v>9</v>
      </c>
      <c r="N180" s="401">
        <v>10</v>
      </c>
      <c r="O180" s="401">
        <v>19</v>
      </c>
      <c r="P180" s="401">
        <v>1</v>
      </c>
      <c r="Q180" s="401">
        <v>7</v>
      </c>
      <c r="R180" s="401">
        <v>15</v>
      </c>
      <c r="S180" s="401">
        <v>22</v>
      </c>
      <c r="T180" s="401">
        <v>1</v>
      </c>
      <c r="U180" s="401">
        <v>10</v>
      </c>
      <c r="V180" s="401">
        <v>12</v>
      </c>
      <c r="W180" s="401">
        <v>22</v>
      </c>
      <c r="X180" s="401">
        <v>1</v>
      </c>
      <c r="Y180" s="401">
        <v>7</v>
      </c>
      <c r="Z180" s="401">
        <v>5</v>
      </c>
      <c r="AA180" s="401">
        <v>12</v>
      </c>
      <c r="AB180" s="400"/>
      <c r="AC180" s="400"/>
      <c r="AD180" s="400"/>
      <c r="AE180" s="400">
        <v>8</v>
      </c>
      <c r="AF180" s="400">
        <v>10</v>
      </c>
      <c r="AG180" s="400">
        <v>18</v>
      </c>
      <c r="AH180" s="400">
        <v>1</v>
      </c>
      <c r="AI180" s="400"/>
      <c r="AJ180" s="400">
        <v>1</v>
      </c>
      <c r="AK180" s="400">
        <v>5</v>
      </c>
      <c r="AL180" s="400">
        <f>SUM(AH180:AK180)</f>
        <v>7</v>
      </c>
      <c r="AM180" s="422">
        <v>2</v>
      </c>
    </row>
    <row r="181" spans="1:40" ht="16.5" customHeight="1">
      <c r="A181" s="421" t="s">
        <v>84</v>
      </c>
      <c r="B181" s="398">
        <v>726223</v>
      </c>
      <c r="C181" s="399" t="s">
        <v>109</v>
      </c>
      <c r="D181" s="400">
        <v>1</v>
      </c>
      <c r="E181" s="400" t="s">
        <v>485</v>
      </c>
      <c r="F181" s="400"/>
      <c r="G181" s="400">
        <v>6</v>
      </c>
      <c r="H181" s="400">
        <v>4</v>
      </c>
      <c r="I181" s="400">
        <v>66</v>
      </c>
      <c r="J181" s="400">
        <v>38</v>
      </c>
      <c r="K181" s="400">
        <v>28</v>
      </c>
      <c r="L181" s="400">
        <v>1</v>
      </c>
      <c r="M181" s="401">
        <v>7</v>
      </c>
      <c r="N181" s="401">
        <v>7</v>
      </c>
      <c r="O181" s="401">
        <v>14</v>
      </c>
      <c r="P181" s="401">
        <v>1</v>
      </c>
      <c r="Q181" s="401">
        <v>13</v>
      </c>
      <c r="R181" s="401">
        <v>3</v>
      </c>
      <c r="S181" s="401">
        <v>16</v>
      </c>
      <c r="T181" s="401">
        <v>1</v>
      </c>
      <c r="U181" s="401">
        <v>5</v>
      </c>
      <c r="V181" s="401">
        <v>5</v>
      </c>
      <c r="W181" s="401">
        <v>10</v>
      </c>
      <c r="X181" s="401">
        <v>1</v>
      </c>
      <c r="Y181" s="401">
        <v>13</v>
      </c>
      <c r="Z181" s="401">
        <v>13</v>
      </c>
      <c r="AA181" s="401">
        <v>26</v>
      </c>
      <c r="AB181" s="400"/>
      <c r="AC181" s="400"/>
      <c r="AD181" s="400"/>
      <c r="AE181" s="400">
        <v>6</v>
      </c>
      <c r="AF181" s="400">
        <v>6</v>
      </c>
      <c r="AG181" s="400">
        <v>12</v>
      </c>
      <c r="AH181" s="400">
        <v>1</v>
      </c>
      <c r="AI181" s="400"/>
      <c r="AJ181" s="400"/>
      <c r="AK181" s="400">
        <v>6</v>
      </c>
      <c r="AL181" s="400">
        <v>7</v>
      </c>
      <c r="AM181" s="422"/>
    </row>
    <row r="182" spans="1:40" s="24" customFormat="1" ht="16.5" customHeight="1">
      <c r="A182" s="1187" t="s">
        <v>658</v>
      </c>
      <c r="B182" s="1188"/>
      <c r="C182" s="1189"/>
      <c r="D182" s="364">
        <f>SUM(D178:D181)</f>
        <v>4</v>
      </c>
      <c r="E182" s="364"/>
      <c r="F182" s="364"/>
      <c r="G182" s="364">
        <f t="shared" ref="G182:AM182" si="13">SUM(G178:G181)</f>
        <v>18</v>
      </c>
      <c r="H182" s="364">
        <f t="shared" si="13"/>
        <v>17</v>
      </c>
      <c r="I182" s="364">
        <f t="shared" si="13"/>
        <v>335</v>
      </c>
      <c r="J182" s="364">
        <f t="shared" si="13"/>
        <v>172</v>
      </c>
      <c r="K182" s="364">
        <f t="shared" si="13"/>
        <v>163</v>
      </c>
      <c r="L182" s="364">
        <f t="shared" si="13"/>
        <v>4</v>
      </c>
      <c r="M182" s="364">
        <f t="shared" si="13"/>
        <v>37</v>
      </c>
      <c r="N182" s="364">
        <f t="shared" si="13"/>
        <v>44</v>
      </c>
      <c r="O182" s="364">
        <f t="shared" si="13"/>
        <v>81</v>
      </c>
      <c r="P182" s="364">
        <f t="shared" si="13"/>
        <v>4</v>
      </c>
      <c r="Q182" s="364">
        <f t="shared" si="13"/>
        <v>45</v>
      </c>
      <c r="R182" s="364">
        <f t="shared" si="13"/>
        <v>37</v>
      </c>
      <c r="S182" s="364">
        <f t="shared" si="13"/>
        <v>82</v>
      </c>
      <c r="T182" s="364">
        <f t="shared" si="13"/>
        <v>4</v>
      </c>
      <c r="U182" s="364">
        <f t="shared" si="13"/>
        <v>39</v>
      </c>
      <c r="V182" s="364">
        <f t="shared" si="13"/>
        <v>34</v>
      </c>
      <c r="W182" s="364">
        <f t="shared" si="13"/>
        <v>73</v>
      </c>
      <c r="X182" s="364">
        <f t="shared" si="13"/>
        <v>5</v>
      </c>
      <c r="Y182" s="364">
        <f t="shared" si="13"/>
        <v>51</v>
      </c>
      <c r="Z182" s="364">
        <f t="shared" si="13"/>
        <v>48</v>
      </c>
      <c r="AA182" s="364">
        <f t="shared" si="13"/>
        <v>99</v>
      </c>
      <c r="AB182" s="364"/>
      <c r="AC182" s="364"/>
      <c r="AD182" s="364"/>
      <c r="AE182" s="364">
        <f t="shared" si="13"/>
        <v>34</v>
      </c>
      <c r="AF182" s="364">
        <f t="shared" si="13"/>
        <v>42</v>
      </c>
      <c r="AG182" s="364">
        <f t="shared" si="13"/>
        <v>76</v>
      </c>
      <c r="AH182" s="364">
        <f t="shared" si="13"/>
        <v>4</v>
      </c>
      <c r="AI182" s="364"/>
      <c r="AJ182" s="364">
        <f t="shared" si="13"/>
        <v>3</v>
      </c>
      <c r="AK182" s="364">
        <f t="shared" si="13"/>
        <v>22</v>
      </c>
      <c r="AL182" s="364">
        <f>SUM(AL178:AL181)</f>
        <v>29</v>
      </c>
      <c r="AM182" s="426">
        <f t="shared" si="13"/>
        <v>5</v>
      </c>
      <c r="AN182" s="2"/>
    </row>
    <row r="183" spans="1:40" ht="16.5" customHeight="1">
      <c r="A183" s="427" t="s">
        <v>84</v>
      </c>
      <c r="B183" s="404">
        <v>726210</v>
      </c>
      <c r="C183" s="405" t="s">
        <v>85</v>
      </c>
      <c r="D183" s="406">
        <v>1</v>
      </c>
      <c r="E183" s="406" t="s">
        <v>485</v>
      </c>
      <c r="F183" s="406"/>
      <c r="G183" s="406">
        <v>10</v>
      </c>
      <c r="H183" s="406">
        <v>4</v>
      </c>
      <c r="I183" s="406">
        <v>39</v>
      </c>
      <c r="J183" s="406">
        <v>19</v>
      </c>
      <c r="K183" s="406">
        <v>20</v>
      </c>
      <c r="L183" s="406">
        <v>1</v>
      </c>
      <c r="M183" s="407">
        <v>4</v>
      </c>
      <c r="N183" s="407">
        <v>9</v>
      </c>
      <c r="O183" s="407">
        <v>13</v>
      </c>
      <c r="P183" s="407">
        <v>1</v>
      </c>
      <c r="Q183" s="407">
        <v>4</v>
      </c>
      <c r="R183" s="407">
        <v>3</v>
      </c>
      <c r="S183" s="407">
        <v>7</v>
      </c>
      <c r="T183" s="407">
        <v>1</v>
      </c>
      <c r="U183" s="407">
        <v>6</v>
      </c>
      <c r="V183" s="407">
        <v>5</v>
      </c>
      <c r="W183" s="407">
        <v>11</v>
      </c>
      <c r="X183" s="407">
        <v>1</v>
      </c>
      <c r="Y183" s="407">
        <v>5</v>
      </c>
      <c r="Z183" s="407">
        <v>3</v>
      </c>
      <c r="AA183" s="407">
        <v>8</v>
      </c>
      <c r="AB183" s="406"/>
      <c r="AC183" s="406"/>
      <c r="AD183" s="406"/>
      <c r="AE183" s="406">
        <v>4</v>
      </c>
      <c r="AF183" s="406">
        <v>9</v>
      </c>
      <c r="AG183" s="406">
        <v>13</v>
      </c>
      <c r="AH183" s="406"/>
      <c r="AI183" s="406"/>
      <c r="AJ183" s="406"/>
      <c r="AK183" s="406">
        <v>2</v>
      </c>
      <c r="AL183" s="406">
        <v>2</v>
      </c>
      <c r="AM183" s="428"/>
    </row>
    <row r="184" spans="1:40" ht="16.5" customHeight="1">
      <c r="A184" s="427" t="s">
        <v>84</v>
      </c>
      <c r="B184" s="404">
        <v>726230</v>
      </c>
      <c r="C184" s="405" t="s">
        <v>89</v>
      </c>
      <c r="D184" s="406">
        <v>1</v>
      </c>
      <c r="E184" s="406" t="s">
        <v>485</v>
      </c>
      <c r="F184" s="406"/>
      <c r="G184" s="406">
        <v>9</v>
      </c>
      <c r="H184" s="406">
        <v>6</v>
      </c>
      <c r="I184" s="406">
        <v>107</v>
      </c>
      <c r="J184" s="406">
        <v>49</v>
      </c>
      <c r="K184" s="406">
        <v>58</v>
      </c>
      <c r="L184" s="406">
        <v>1</v>
      </c>
      <c r="M184" s="407">
        <v>9</v>
      </c>
      <c r="N184" s="407">
        <v>15</v>
      </c>
      <c r="O184" s="407">
        <v>24</v>
      </c>
      <c r="P184" s="407">
        <v>1</v>
      </c>
      <c r="Q184" s="407">
        <v>11</v>
      </c>
      <c r="R184" s="407">
        <v>6</v>
      </c>
      <c r="S184" s="407">
        <v>17</v>
      </c>
      <c r="T184" s="407">
        <v>2</v>
      </c>
      <c r="U184" s="407">
        <v>11</v>
      </c>
      <c r="V184" s="407">
        <v>16</v>
      </c>
      <c r="W184" s="407">
        <v>27</v>
      </c>
      <c r="X184" s="407">
        <v>2</v>
      </c>
      <c r="Y184" s="407">
        <v>18</v>
      </c>
      <c r="Z184" s="407">
        <v>21</v>
      </c>
      <c r="AA184" s="407">
        <v>39</v>
      </c>
      <c r="AB184" s="406"/>
      <c r="AC184" s="406"/>
      <c r="AD184" s="406"/>
      <c r="AE184" s="406">
        <v>9</v>
      </c>
      <c r="AF184" s="406">
        <v>15</v>
      </c>
      <c r="AG184" s="406">
        <v>24</v>
      </c>
      <c r="AH184" s="406">
        <v>1</v>
      </c>
      <c r="AI184" s="406"/>
      <c r="AJ184" s="406">
        <v>1</v>
      </c>
      <c r="AK184" s="406">
        <v>8</v>
      </c>
      <c r="AL184" s="406">
        <v>10</v>
      </c>
      <c r="AM184" s="428">
        <v>1</v>
      </c>
    </row>
    <row r="185" spans="1:40" ht="16.5" customHeight="1">
      <c r="A185" s="427" t="s">
        <v>84</v>
      </c>
      <c r="B185" s="404">
        <v>726211</v>
      </c>
      <c r="C185" s="405" t="s">
        <v>90</v>
      </c>
      <c r="D185" s="406">
        <v>1</v>
      </c>
      <c r="E185" s="406" t="s">
        <v>485</v>
      </c>
      <c r="F185" s="406"/>
      <c r="G185" s="406">
        <v>9</v>
      </c>
      <c r="H185" s="406">
        <v>4</v>
      </c>
      <c r="I185" s="406">
        <v>47</v>
      </c>
      <c r="J185" s="406">
        <v>27</v>
      </c>
      <c r="K185" s="406">
        <v>20</v>
      </c>
      <c r="L185" s="406">
        <v>1</v>
      </c>
      <c r="M185" s="407">
        <v>7</v>
      </c>
      <c r="N185" s="407">
        <v>5</v>
      </c>
      <c r="O185" s="407">
        <v>12</v>
      </c>
      <c r="P185" s="407">
        <v>1</v>
      </c>
      <c r="Q185" s="407">
        <v>5</v>
      </c>
      <c r="R185" s="407">
        <v>5</v>
      </c>
      <c r="S185" s="407">
        <v>10</v>
      </c>
      <c r="T185" s="407">
        <v>1</v>
      </c>
      <c r="U185" s="407">
        <v>4</v>
      </c>
      <c r="V185" s="407">
        <v>5</v>
      </c>
      <c r="W185" s="407">
        <v>9</v>
      </c>
      <c r="X185" s="407">
        <v>1</v>
      </c>
      <c r="Y185" s="407">
        <v>11</v>
      </c>
      <c r="Z185" s="407">
        <v>5</v>
      </c>
      <c r="AA185" s="407">
        <v>16</v>
      </c>
      <c r="AB185" s="406"/>
      <c r="AC185" s="406"/>
      <c r="AD185" s="406"/>
      <c r="AE185" s="406">
        <v>7</v>
      </c>
      <c r="AF185" s="406">
        <v>6</v>
      </c>
      <c r="AG185" s="406">
        <v>13</v>
      </c>
      <c r="AH185" s="406"/>
      <c r="AI185" s="406"/>
      <c r="AJ185" s="406"/>
      <c r="AK185" s="406">
        <v>5</v>
      </c>
      <c r="AL185" s="406">
        <v>5</v>
      </c>
      <c r="AM185" s="428"/>
    </row>
    <row r="186" spans="1:40" ht="16.5" customHeight="1">
      <c r="A186" s="427" t="s">
        <v>84</v>
      </c>
      <c r="B186" s="404">
        <v>726237</v>
      </c>
      <c r="C186" s="405" t="s">
        <v>36</v>
      </c>
      <c r="D186" s="406">
        <v>1</v>
      </c>
      <c r="E186" s="406" t="s">
        <v>485</v>
      </c>
      <c r="F186" s="406" t="s">
        <v>495</v>
      </c>
      <c r="G186" s="406">
        <v>1</v>
      </c>
      <c r="H186" s="406">
        <v>4</v>
      </c>
      <c r="I186" s="406">
        <v>13</v>
      </c>
      <c r="J186" s="406">
        <v>5</v>
      </c>
      <c r="K186" s="406">
        <v>8</v>
      </c>
      <c r="L186" s="406">
        <v>1</v>
      </c>
      <c r="M186" s="407">
        <v>1</v>
      </c>
      <c r="N186" s="407">
        <v>1</v>
      </c>
      <c r="O186" s="407">
        <v>2</v>
      </c>
      <c r="P186" s="407">
        <v>1</v>
      </c>
      <c r="Q186" s="407">
        <v>0</v>
      </c>
      <c r="R186" s="407">
        <v>1</v>
      </c>
      <c r="S186" s="407">
        <v>1</v>
      </c>
      <c r="T186" s="407">
        <v>1</v>
      </c>
      <c r="U186" s="407">
        <v>2</v>
      </c>
      <c r="V186" s="407">
        <v>4</v>
      </c>
      <c r="W186" s="407">
        <v>6</v>
      </c>
      <c r="X186" s="407">
        <v>1</v>
      </c>
      <c r="Y186" s="407">
        <v>2</v>
      </c>
      <c r="Z186" s="407">
        <v>2</v>
      </c>
      <c r="AA186" s="407">
        <v>4</v>
      </c>
      <c r="AB186" s="406"/>
      <c r="AC186" s="406"/>
      <c r="AD186" s="406"/>
      <c r="AE186" s="406">
        <v>1</v>
      </c>
      <c r="AF186" s="406">
        <v>1</v>
      </c>
      <c r="AG186" s="406">
        <v>2</v>
      </c>
      <c r="AH186" s="406"/>
      <c r="AI186" s="406"/>
      <c r="AJ186" s="406"/>
      <c r="AK186" s="406">
        <v>1</v>
      </c>
      <c r="AL186" s="406">
        <v>1</v>
      </c>
      <c r="AM186" s="428"/>
    </row>
    <row r="187" spans="1:40" ht="16.5" customHeight="1">
      <c r="A187" s="427" t="s">
        <v>84</v>
      </c>
      <c r="B187" s="404">
        <v>726239</v>
      </c>
      <c r="C187" s="405" t="s">
        <v>92</v>
      </c>
      <c r="D187" s="406">
        <v>1</v>
      </c>
      <c r="E187" s="406" t="s">
        <v>485</v>
      </c>
      <c r="F187" s="406" t="s">
        <v>495</v>
      </c>
      <c r="G187" s="406">
        <v>3</v>
      </c>
      <c r="H187" s="406">
        <v>4</v>
      </c>
      <c r="I187" s="406">
        <v>17</v>
      </c>
      <c r="J187" s="406">
        <v>10</v>
      </c>
      <c r="K187" s="406">
        <v>7</v>
      </c>
      <c r="L187" s="406">
        <v>1</v>
      </c>
      <c r="M187" s="407">
        <v>2</v>
      </c>
      <c r="N187" s="407">
        <v>1</v>
      </c>
      <c r="O187" s="407">
        <v>3</v>
      </c>
      <c r="P187" s="407">
        <v>1</v>
      </c>
      <c r="Q187" s="407">
        <v>2</v>
      </c>
      <c r="R187" s="407">
        <v>1</v>
      </c>
      <c r="S187" s="407">
        <v>3</v>
      </c>
      <c r="T187" s="407">
        <v>1</v>
      </c>
      <c r="U187" s="407">
        <v>3</v>
      </c>
      <c r="V187" s="407">
        <v>0</v>
      </c>
      <c r="W187" s="407">
        <v>3</v>
      </c>
      <c r="X187" s="407">
        <v>1</v>
      </c>
      <c r="Y187" s="407">
        <v>3</v>
      </c>
      <c r="Z187" s="407">
        <v>5</v>
      </c>
      <c r="AA187" s="407">
        <v>8</v>
      </c>
      <c r="AB187" s="406"/>
      <c r="AC187" s="406"/>
      <c r="AD187" s="406"/>
      <c r="AE187" s="406">
        <v>2</v>
      </c>
      <c r="AF187" s="406">
        <v>1</v>
      </c>
      <c r="AG187" s="406">
        <v>3</v>
      </c>
      <c r="AH187" s="406"/>
      <c r="AI187" s="406"/>
      <c r="AJ187" s="406"/>
      <c r="AK187" s="406">
        <v>3</v>
      </c>
      <c r="AL187" s="406">
        <v>3</v>
      </c>
      <c r="AM187" s="428"/>
    </row>
    <row r="188" spans="1:40" ht="16.5" customHeight="1">
      <c r="A188" s="427" t="s">
        <v>84</v>
      </c>
      <c r="B188" s="404">
        <v>726231</v>
      </c>
      <c r="C188" s="405" t="s">
        <v>93</v>
      </c>
      <c r="D188" s="406">
        <v>1</v>
      </c>
      <c r="E188" s="406" t="s">
        <v>485</v>
      </c>
      <c r="F188" s="406"/>
      <c r="G188" s="406">
        <v>10</v>
      </c>
      <c r="H188" s="406">
        <v>9</v>
      </c>
      <c r="I188" s="406">
        <v>182</v>
      </c>
      <c r="J188" s="406">
        <v>96</v>
      </c>
      <c r="K188" s="406">
        <v>86</v>
      </c>
      <c r="L188" s="406">
        <v>2</v>
      </c>
      <c r="M188" s="407">
        <v>18</v>
      </c>
      <c r="N188" s="407">
        <v>20</v>
      </c>
      <c r="O188" s="407">
        <v>38</v>
      </c>
      <c r="P188" s="407">
        <v>2</v>
      </c>
      <c r="Q188" s="407">
        <v>25</v>
      </c>
      <c r="R188" s="407">
        <v>14</v>
      </c>
      <c r="S188" s="407">
        <v>39</v>
      </c>
      <c r="T188" s="407">
        <v>2</v>
      </c>
      <c r="U188" s="407">
        <v>22</v>
      </c>
      <c r="V188" s="407">
        <v>23</v>
      </c>
      <c r="W188" s="407">
        <v>45</v>
      </c>
      <c r="X188" s="407">
        <v>3</v>
      </c>
      <c r="Y188" s="407">
        <v>31</v>
      </c>
      <c r="Z188" s="407">
        <v>29</v>
      </c>
      <c r="AA188" s="407">
        <v>60</v>
      </c>
      <c r="AB188" s="406"/>
      <c r="AC188" s="406"/>
      <c r="AD188" s="406"/>
      <c r="AE188" s="406">
        <v>18</v>
      </c>
      <c r="AF188" s="406">
        <v>18</v>
      </c>
      <c r="AG188" s="406">
        <v>36</v>
      </c>
      <c r="AH188" s="406">
        <v>1</v>
      </c>
      <c r="AI188" s="406"/>
      <c r="AJ188" s="406"/>
      <c r="AK188" s="406">
        <v>11</v>
      </c>
      <c r="AL188" s="406">
        <v>12</v>
      </c>
      <c r="AM188" s="428">
        <v>1</v>
      </c>
    </row>
    <row r="189" spans="1:40" ht="16.5" customHeight="1">
      <c r="A189" s="427" t="s">
        <v>84</v>
      </c>
      <c r="B189" s="404">
        <v>726243</v>
      </c>
      <c r="C189" s="405" t="s">
        <v>94</v>
      </c>
      <c r="D189" s="406">
        <v>1</v>
      </c>
      <c r="E189" s="406" t="s">
        <v>485</v>
      </c>
      <c r="F189" s="406"/>
      <c r="G189" s="406">
        <v>7</v>
      </c>
      <c r="H189" s="406">
        <v>6</v>
      </c>
      <c r="I189" s="406">
        <v>154</v>
      </c>
      <c r="J189" s="406">
        <v>78</v>
      </c>
      <c r="K189" s="406">
        <v>76</v>
      </c>
      <c r="L189" s="406">
        <v>2</v>
      </c>
      <c r="M189" s="407">
        <v>19</v>
      </c>
      <c r="N189" s="407">
        <v>17</v>
      </c>
      <c r="O189" s="407">
        <v>36</v>
      </c>
      <c r="P189" s="407">
        <v>1</v>
      </c>
      <c r="Q189" s="407">
        <v>16</v>
      </c>
      <c r="R189" s="407">
        <v>12</v>
      </c>
      <c r="S189" s="407">
        <v>28</v>
      </c>
      <c r="T189" s="407">
        <v>1</v>
      </c>
      <c r="U189" s="407">
        <v>18</v>
      </c>
      <c r="V189" s="407">
        <v>16</v>
      </c>
      <c r="W189" s="407">
        <v>34</v>
      </c>
      <c r="X189" s="407">
        <v>2</v>
      </c>
      <c r="Y189" s="407">
        <v>25</v>
      </c>
      <c r="Z189" s="407">
        <v>31</v>
      </c>
      <c r="AA189" s="407">
        <v>56</v>
      </c>
      <c r="AB189" s="406"/>
      <c r="AC189" s="406"/>
      <c r="AD189" s="406"/>
      <c r="AE189" s="406">
        <v>16</v>
      </c>
      <c r="AF189" s="406">
        <v>15</v>
      </c>
      <c r="AG189" s="406">
        <v>31</v>
      </c>
      <c r="AH189" s="406">
        <v>1</v>
      </c>
      <c r="AI189" s="406"/>
      <c r="AJ189" s="406">
        <v>1</v>
      </c>
      <c r="AK189" s="406">
        <v>7</v>
      </c>
      <c r="AL189" s="406">
        <v>9</v>
      </c>
      <c r="AM189" s="428"/>
    </row>
    <row r="190" spans="1:40" ht="16.5" customHeight="1">
      <c r="A190" s="427" t="s">
        <v>84</v>
      </c>
      <c r="B190" s="404">
        <v>726232</v>
      </c>
      <c r="C190" s="405" t="s">
        <v>104</v>
      </c>
      <c r="D190" s="406">
        <v>1</v>
      </c>
      <c r="E190" s="406" t="s">
        <v>485</v>
      </c>
      <c r="F190" s="406"/>
      <c r="G190" s="406">
        <v>19</v>
      </c>
      <c r="H190" s="406">
        <v>9</v>
      </c>
      <c r="I190" s="406">
        <v>173</v>
      </c>
      <c r="J190" s="406">
        <v>88</v>
      </c>
      <c r="K190" s="406">
        <v>85</v>
      </c>
      <c r="L190" s="406">
        <v>2</v>
      </c>
      <c r="M190" s="407">
        <v>19</v>
      </c>
      <c r="N190" s="407">
        <v>20</v>
      </c>
      <c r="O190" s="407">
        <v>39</v>
      </c>
      <c r="P190" s="407">
        <v>2</v>
      </c>
      <c r="Q190" s="407">
        <v>15</v>
      </c>
      <c r="R190" s="407">
        <v>17</v>
      </c>
      <c r="S190" s="407">
        <v>32</v>
      </c>
      <c r="T190" s="407">
        <v>2</v>
      </c>
      <c r="U190" s="407">
        <v>23</v>
      </c>
      <c r="V190" s="407">
        <v>21</v>
      </c>
      <c r="W190" s="407">
        <v>44</v>
      </c>
      <c r="X190" s="407">
        <v>3</v>
      </c>
      <c r="Y190" s="407">
        <v>31</v>
      </c>
      <c r="Z190" s="407">
        <v>27</v>
      </c>
      <c r="AA190" s="407">
        <v>58</v>
      </c>
      <c r="AB190" s="406"/>
      <c r="AC190" s="406"/>
      <c r="AD190" s="406"/>
      <c r="AE190" s="406">
        <v>20</v>
      </c>
      <c r="AF190" s="406">
        <v>19</v>
      </c>
      <c r="AG190" s="406">
        <v>39</v>
      </c>
      <c r="AH190" s="406">
        <v>1</v>
      </c>
      <c r="AI190" s="406"/>
      <c r="AJ190" s="406">
        <v>1</v>
      </c>
      <c r="AK190" s="406">
        <v>9</v>
      </c>
      <c r="AL190" s="406">
        <v>11</v>
      </c>
      <c r="AM190" s="428"/>
    </row>
    <row r="191" spans="1:40" ht="16.5" customHeight="1">
      <c r="A191" s="427" t="s">
        <v>84</v>
      </c>
      <c r="B191" s="404">
        <v>726213</v>
      </c>
      <c r="C191" s="405" t="s">
        <v>106</v>
      </c>
      <c r="D191" s="406">
        <v>1</v>
      </c>
      <c r="E191" s="406" t="s">
        <v>485</v>
      </c>
      <c r="F191" s="406"/>
      <c r="G191" s="406">
        <v>6</v>
      </c>
      <c r="H191" s="406">
        <v>5</v>
      </c>
      <c r="I191" s="406">
        <v>95</v>
      </c>
      <c r="J191" s="406">
        <v>46</v>
      </c>
      <c r="K191" s="406">
        <v>49</v>
      </c>
      <c r="L191" s="406">
        <v>1</v>
      </c>
      <c r="M191" s="407">
        <v>8</v>
      </c>
      <c r="N191" s="407">
        <v>17</v>
      </c>
      <c r="O191" s="407">
        <v>25</v>
      </c>
      <c r="P191" s="407">
        <v>1</v>
      </c>
      <c r="Q191" s="407">
        <v>11</v>
      </c>
      <c r="R191" s="407">
        <v>8</v>
      </c>
      <c r="S191" s="407">
        <v>19</v>
      </c>
      <c r="T191" s="407">
        <v>1</v>
      </c>
      <c r="U191" s="407">
        <v>13</v>
      </c>
      <c r="V191" s="407">
        <v>6</v>
      </c>
      <c r="W191" s="407">
        <v>19</v>
      </c>
      <c r="X191" s="407">
        <v>2</v>
      </c>
      <c r="Y191" s="407">
        <v>14</v>
      </c>
      <c r="Z191" s="407">
        <v>18</v>
      </c>
      <c r="AA191" s="407">
        <v>32</v>
      </c>
      <c r="AB191" s="406"/>
      <c r="AC191" s="406"/>
      <c r="AD191" s="406"/>
      <c r="AE191" s="406">
        <v>7</v>
      </c>
      <c r="AF191" s="406">
        <v>17</v>
      </c>
      <c r="AG191" s="406">
        <v>24</v>
      </c>
      <c r="AH191" s="406">
        <v>1</v>
      </c>
      <c r="AI191" s="406"/>
      <c r="AJ191" s="406">
        <v>1</v>
      </c>
      <c r="AK191" s="406">
        <v>6</v>
      </c>
      <c r="AL191" s="406">
        <v>8</v>
      </c>
      <c r="AM191" s="428"/>
    </row>
    <row r="192" spans="1:40" ht="16.5" customHeight="1">
      <c r="A192" s="427" t="s">
        <v>84</v>
      </c>
      <c r="B192" s="404">
        <v>726248</v>
      </c>
      <c r="C192" s="405" t="s">
        <v>110</v>
      </c>
      <c r="D192" s="406">
        <v>1</v>
      </c>
      <c r="E192" s="406" t="s">
        <v>485</v>
      </c>
      <c r="F192" s="406" t="s">
        <v>495</v>
      </c>
      <c r="G192" s="406">
        <v>2</v>
      </c>
      <c r="H192" s="406">
        <v>3</v>
      </c>
      <c r="I192" s="406">
        <v>16</v>
      </c>
      <c r="J192" s="406">
        <v>7</v>
      </c>
      <c r="K192" s="406">
        <v>9</v>
      </c>
      <c r="L192" s="406">
        <v>1</v>
      </c>
      <c r="M192" s="407">
        <v>0</v>
      </c>
      <c r="N192" s="407">
        <v>2</v>
      </c>
      <c r="O192" s="407">
        <v>2</v>
      </c>
      <c r="P192" s="407">
        <v>1</v>
      </c>
      <c r="Q192" s="407">
        <v>2</v>
      </c>
      <c r="R192" s="407">
        <v>2</v>
      </c>
      <c r="S192" s="407">
        <v>4</v>
      </c>
      <c r="T192" s="407"/>
      <c r="U192" s="407"/>
      <c r="V192" s="407"/>
      <c r="W192" s="407"/>
      <c r="X192" s="407">
        <v>1</v>
      </c>
      <c r="Y192" s="407">
        <v>5</v>
      </c>
      <c r="Z192" s="407">
        <v>5</v>
      </c>
      <c r="AA192" s="407">
        <v>10</v>
      </c>
      <c r="AB192" s="406"/>
      <c r="AC192" s="406"/>
      <c r="AD192" s="406"/>
      <c r="AE192" s="406"/>
      <c r="AF192" s="406">
        <v>1</v>
      </c>
      <c r="AG192" s="406">
        <v>1</v>
      </c>
      <c r="AH192" s="406"/>
      <c r="AI192" s="406"/>
      <c r="AJ192" s="406"/>
      <c r="AK192" s="406">
        <v>2</v>
      </c>
      <c r="AL192" s="406">
        <v>2</v>
      </c>
      <c r="AM192" s="428"/>
    </row>
    <row r="193" spans="1:40" ht="16.5" customHeight="1">
      <c r="A193" s="427" t="s">
        <v>84</v>
      </c>
      <c r="B193" s="404">
        <v>726253</v>
      </c>
      <c r="C193" s="405" t="s">
        <v>111</v>
      </c>
      <c r="D193" s="406">
        <v>1</v>
      </c>
      <c r="E193" s="406" t="s">
        <v>485</v>
      </c>
      <c r="F193" s="406" t="s">
        <v>495</v>
      </c>
      <c r="G193" s="406">
        <v>1</v>
      </c>
      <c r="H193" s="406">
        <v>4</v>
      </c>
      <c r="I193" s="406">
        <v>13</v>
      </c>
      <c r="J193" s="406">
        <v>6</v>
      </c>
      <c r="K193" s="406">
        <v>7</v>
      </c>
      <c r="L193" s="406">
        <v>1</v>
      </c>
      <c r="M193" s="407">
        <v>1</v>
      </c>
      <c r="N193" s="407">
        <v>2</v>
      </c>
      <c r="O193" s="407">
        <v>3</v>
      </c>
      <c r="P193" s="407">
        <v>1</v>
      </c>
      <c r="Q193" s="407">
        <v>1</v>
      </c>
      <c r="R193" s="407">
        <v>1</v>
      </c>
      <c r="S193" s="407">
        <v>2</v>
      </c>
      <c r="T193" s="407">
        <v>1</v>
      </c>
      <c r="U193" s="407">
        <v>3</v>
      </c>
      <c r="V193" s="407">
        <v>1</v>
      </c>
      <c r="W193" s="407">
        <v>4</v>
      </c>
      <c r="X193" s="407">
        <v>1</v>
      </c>
      <c r="Y193" s="407">
        <v>1</v>
      </c>
      <c r="Z193" s="407">
        <v>3</v>
      </c>
      <c r="AA193" s="407">
        <v>4</v>
      </c>
      <c r="AB193" s="406"/>
      <c r="AC193" s="406"/>
      <c r="AD193" s="406"/>
      <c r="AE193" s="406">
        <v>1</v>
      </c>
      <c r="AF193" s="406">
        <v>1</v>
      </c>
      <c r="AG193" s="406">
        <v>2</v>
      </c>
      <c r="AH193" s="406"/>
      <c r="AI193" s="406"/>
      <c r="AJ193" s="406"/>
      <c r="AK193" s="406">
        <v>1</v>
      </c>
      <c r="AL193" s="406">
        <v>1</v>
      </c>
      <c r="AM193" s="428"/>
    </row>
    <row r="194" spans="1:40" ht="16.5" customHeight="1">
      <c r="A194" s="427" t="s">
        <v>84</v>
      </c>
      <c r="B194" s="404">
        <v>726302</v>
      </c>
      <c r="C194" s="405" t="s">
        <v>113</v>
      </c>
      <c r="D194" s="406">
        <v>1</v>
      </c>
      <c r="E194" s="406" t="s">
        <v>485</v>
      </c>
      <c r="F194" s="406"/>
      <c r="G194" s="406"/>
      <c r="H194" s="406">
        <v>5</v>
      </c>
      <c r="I194" s="406">
        <v>108</v>
      </c>
      <c r="J194" s="406">
        <v>55</v>
      </c>
      <c r="K194" s="406">
        <v>53</v>
      </c>
      <c r="L194" s="406">
        <v>1</v>
      </c>
      <c r="M194" s="407">
        <v>12</v>
      </c>
      <c r="N194" s="407">
        <v>14</v>
      </c>
      <c r="O194" s="407">
        <v>26</v>
      </c>
      <c r="P194" s="407">
        <v>1</v>
      </c>
      <c r="Q194" s="407">
        <v>5</v>
      </c>
      <c r="R194" s="407">
        <v>7</v>
      </c>
      <c r="S194" s="407">
        <v>12</v>
      </c>
      <c r="T194" s="407">
        <v>2</v>
      </c>
      <c r="U194" s="407">
        <v>25</v>
      </c>
      <c r="V194" s="407">
        <v>15</v>
      </c>
      <c r="W194" s="407">
        <v>40</v>
      </c>
      <c r="X194" s="407">
        <v>1</v>
      </c>
      <c r="Y194" s="407">
        <v>13</v>
      </c>
      <c r="Z194" s="407">
        <v>17</v>
      </c>
      <c r="AA194" s="407">
        <v>30</v>
      </c>
      <c r="AB194" s="406"/>
      <c r="AC194" s="406"/>
      <c r="AD194" s="406"/>
      <c r="AE194" s="406">
        <v>12</v>
      </c>
      <c r="AF194" s="406">
        <v>14</v>
      </c>
      <c r="AG194" s="406">
        <v>26</v>
      </c>
      <c r="AH194" s="406"/>
      <c r="AI194" s="406"/>
      <c r="AJ194" s="406">
        <v>1</v>
      </c>
      <c r="AK194" s="406">
        <v>6</v>
      </c>
      <c r="AL194" s="406">
        <v>7</v>
      </c>
      <c r="AM194" s="428"/>
    </row>
    <row r="195" spans="1:40" ht="16.5" customHeight="1">
      <c r="A195" s="427" t="s">
        <v>84</v>
      </c>
      <c r="B195" s="404">
        <v>726217</v>
      </c>
      <c r="C195" s="405" t="s">
        <v>115</v>
      </c>
      <c r="D195" s="406">
        <v>1</v>
      </c>
      <c r="E195" s="406" t="s">
        <v>485</v>
      </c>
      <c r="F195" s="406"/>
      <c r="G195" s="406">
        <v>11</v>
      </c>
      <c r="H195" s="406">
        <v>4</v>
      </c>
      <c r="I195" s="406">
        <v>55</v>
      </c>
      <c r="J195" s="406">
        <v>25</v>
      </c>
      <c r="K195" s="406">
        <v>30</v>
      </c>
      <c r="L195" s="406">
        <v>1</v>
      </c>
      <c r="M195" s="407">
        <v>7</v>
      </c>
      <c r="N195" s="407">
        <v>4</v>
      </c>
      <c r="O195" s="407">
        <v>11</v>
      </c>
      <c r="P195" s="407">
        <v>1</v>
      </c>
      <c r="Q195" s="407">
        <v>3</v>
      </c>
      <c r="R195" s="407">
        <v>7</v>
      </c>
      <c r="S195" s="407">
        <v>10</v>
      </c>
      <c r="T195" s="407">
        <v>1</v>
      </c>
      <c r="U195" s="407">
        <v>5</v>
      </c>
      <c r="V195" s="407">
        <v>7</v>
      </c>
      <c r="W195" s="407">
        <v>12</v>
      </c>
      <c r="X195" s="407">
        <v>1</v>
      </c>
      <c r="Y195" s="407">
        <v>10</v>
      </c>
      <c r="Z195" s="407">
        <v>12</v>
      </c>
      <c r="AA195" s="407">
        <v>22</v>
      </c>
      <c r="AB195" s="406"/>
      <c r="AC195" s="406"/>
      <c r="AD195" s="406"/>
      <c r="AE195" s="406">
        <v>8</v>
      </c>
      <c r="AF195" s="406">
        <v>7</v>
      </c>
      <c r="AG195" s="406">
        <v>15</v>
      </c>
      <c r="AH195" s="406">
        <v>1</v>
      </c>
      <c r="AI195" s="406"/>
      <c r="AJ195" s="406"/>
      <c r="AK195" s="406">
        <v>5</v>
      </c>
      <c r="AL195" s="406">
        <v>6</v>
      </c>
      <c r="AM195" s="428"/>
    </row>
    <row r="196" spans="1:40" ht="16.5" customHeight="1">
      <c r="A196" s="427" t="s">
        <v>84</v>
      </c>
      <c r="B196" s="404">
        <v>726254</v>
      </c>
      <c r="C196" s="405" t="s">
        <v>116</v>
      </c>
      <c r="D196" s="406">
        <v>1</v>
      </c>
      <c r="E196" s="406" t="s">
        <v>485</v>
      </c>
      <c r="F196" s="406" t="s">
        <v>495</v>
      </c>
      <c r="G196" s="406">
        <v>3</v>
      </c>
      <c r="H196" s="406">
        <v>4</v>
      </c>
      <c r="I196" s="406">
        <v>22</v>
      </c>
      <c r="J196" s="406">
        <v>9</v>
      </c>
      <c r="K196" s="406">
        <v>13</v>
      </c>
      <c r="L196" s="406">
        <v>1</v>
      </c>
      <c r="M196" s="407">
        <v>2</v>
      </c>
      <c r="N196" s="407">
        <v>4</v>
      </c>
      <c r="O196" s="407">
        <v>6</v>
      </c>
      <c r="P196" s="407">
        <v>1</v>
      </c>
      <c r="Q196" s="407">
        <v>2</v>
      </c>
      <c r="R196" s="407">
        <v>1</v>
      </c>
      <c r="S196" s="407">
        <v>3</v>
      </c>
      <c r="T196" s="407">
        <v>1</v>
      </c>
      <c r="U196" s="407">
        <v>2</v>
      </c>
      <c r="V196" s="407">
        <v>2</v>
      </c>
      <c r="W196" s="407">
        <v>4</v>
      </c>
      <c r="X196" s="407">
        <v>1</v>
      </c>
      <c r="Y196" s="407">
        <v>3</v>
      </c>
      <c r="Z196" s="407">
        <v>6</v>
      </c>
      <c r="AA196" s="407">
        <v>9</v>
      </c>
      <c r="AB196" s="406"/>
      <c r="AC196" s="406"/>
      <c r="AD196" s="406"/>
      <c r="AE196" s="406">
        <v>2</v>
      </c>
      <c r="AF196" s="406">
        <v>5</v>
      </c>
      <c r="AG196" s="406">
        <v>7</v>
      </c>
      <c r="AH196" s="406"/>
      <c r="AI196" s="406"/>
      <c r="AJ196" s="406"/>
      <c r="AK196" s="406">
        <v>2</v>
      </c>
      <c r="AL196" s="406">
        <v>2</v>
      </c>
      <c r="AM196" s="428"/>
    </row>
    <row r="197" spans="1:40" s="24" customFormat="1" ht="21" customHeight="1">
      <c r="A197" s="1187" t="s">
        <v>659</v>
      </c>
      <c r="B197" s="1188"/>
      <c r="C197" s="1189"/>
      <c r="D197" s="364">
        <f>SUM(D183:D196)</f>
        <v>14</v>
      </c>
      <c r="E197" s="364"/>
      <c r="F197" s="364"/>
      <c r="G197" s="364">
        <f t="shared" ref="G197:AM197" si="14">SUM(G183:G196)</f>
        <v>91</v>
      </c>
      <c r="H197" s="364">
        <f t="shared" si="14"/>
        <v>71</v>
      </c>
      <c r="I197" s="364">
        <f t="shared" si="14"/>
        <v>1041</v>
      </c>
      <c r="J197" s="364">
        <f t="shared" si="14"/>
        <v>520</v>
      </c>
      <c r="K197" s="364">
        <f t="shared" si="14"/>
        <v>521</v>
      </c>
      <c r="L197" s="364">
        <f t="shared" si="14"/>
        <v>17</v>
      </c>
      <c r="M197" s="364">
        <f t="shared" si="14"/>
        <v>109</v>
      </c>
      <c r="N197" s="364">
        <f t="shared" si="14"/>
        <v>131</v>
      </c>
      <c r="O197" s="364">
        <f t="shared" si="14"/>
        <v>240</v>
      </c>
      <c r="P197" s="364">
        <f t="shared" si="14"/>
        <v>16</v>
      </c>
      <c r="Q197" s="364">
        <f t="shared" si="14"/>
        <v>102</v>
      </c>
      <c r="R197" s="364">
        <f t="shared" si="14"/>
        <v>85</v>
      </c>
      <c r="S197" s="364">
        <f t="shared" si="14"/>
        <v>187</v>
      </c>
      <c r="T197" s="364">
        <f t="shared" si="14"/>
        <v>17</v>
      </c>
      <c r="U197" s="364">
        <f t="shared" si="14"/>
        <v>137</v>
      </c>
      <c r="V197" s="364">
        <f t="shared" si="14"/>
        <v>121</v>
      </c>
      <c r="W197" s="364">
        <f t="shared" si="14"/>
        <v>258</v>
      </c>
      <c r="X197" s="364">
        <f t="shared" si="14"/>
        <v>21</v>
      </c>
      <c r="Y197" s="364">
        <f t="shared" si="14"/>
        <v>172</v>
      </c>
      <c r="Z197" s="364">
        <f t="shared" si="14"/>
        <v>184</v>
      </c>
      <c r="AA197" s="364">
        <f t="shared" si="14"/>
        <v>356</v>
      </c>
      <c r="AB197" s="364"/>
      <c r="AC197" s="364"/>
      <c r="AD197" s="364"/>
      <c r="AE197" s="364">
        <f t="shared" si="14"/>
        <v>107</v>
      </c>
      <c r="AF197" s="364">
        <f t="shared" si="14"/>
        <v>129</v>
      </c>
      <c r="AG197" s="364">
        <f t="shared" si="14"/>
        <v>236</v>
      </c>
      <c r="AH197" s="364">
        <f>SUM(AH183:AH196)</f>
        <v>6</v>
      </c>
      <c r="AI197" s="915"/>
      <c r="AJ197" s="915">
        <f t="shared" ref="AJ197:AL197" si="15">SUM(AJ183:AJ196)</f>
        <v>5</v>
      </c>
      <c r="AK197" s="915">
        <f t="shared" si="15"/>
        <v>68</v>
      </c>
      <c r="AL197" s="915">
        <f t="shared" si="15"/>
        <v>79</v>
      </c>
      <c r="AM197" s="426">
        <f t="shared" si="14"/>
        <v>2</v>
      </c>
      <c r="AN197" s="2"/>
    </row>
    <row r="198" spans="1:40" s="24" customFormat="1" ht="21" customHeight="1">
      <c r="A198" s="1187" t="s">
        <v>660</v>
      </c>
      <c r="B198" s="1188"/>
      <c r="C198" s="1189"/>
      <c r="D198" s="364">
        <f>SUM(D197,D182)</f>
        <v>18</v>
      </c>
      <c r="E198" s="364"/>
      <c r="F198" s="364"/>
      <c r="G198" s="364">
        <f t="shared" ref="G198:AM198" si="16">SUM(G197,G182)</f>
        <v>109</v>
      </c>
      <c r="H198" s="364">
        <f t="shared" si="16"/>
        <v>88</v>
      </c>
      <c r="I198" s="364">
        <f t="shared" si="16"/>
        <v>1376</v>
      </c>
      <c r="J198" s="364">
        <f t="shared" si="16"/>
        <v>692</v>
      </c>
      <c r="K198" s="364">
        <f t="shared" si="16"/>
        <v>684</v>
      </c>
      <c r="L198" s="364">
        <f t="shared" si="16"/>
        <v>21</v>
      </c>
      <c r="M198" s="364">
        <f t="shared" si="16"/>
        <v>146</v>
      </c>
      <c r="N198" s="364">
        <f t="shared" si="16"/>
        <v>175</v>
      </c>
      <c r="O198" s="364">
        <f t="shared" si="16"/>
        <v>321</v>
      </c>
      <c r="P198" s="364">
        <f t="shared" si="16"/>
        <v>20</v>
      </c>
      <c r="Q198" s="364">
        <f t="shared" si="16"/>
        <v>147</v>
      </c>
      <c r="R198" s="364">
        <f t="shared" si="16"/>
        <v>122</v>
      </c>
      <c r="S198" s="364">
        <f t="shared" si="16"/>
        <v>269</v>
      </c>
      <c r="T198" s="364">
        <f t="shared" si="16"/>
        <v>21</v>
      </c>
      <c r="U198" s="364">
        <f t="shared" si="16"/>
        <v>176</v>
      </c>
      <c r="V198" s="364">
        <f t="shared" si="16"/>
        <v>155</v>
      </c>
      <c r="W198" s="364">
        <f t="shared" si="16"/>
        <v>331</v>
      </c>
      <c r="X198" s="364">
        <f t="shared" si="16"/>
        <v>26</v>
      </c>
      <c r="Y198" s="364">
        <f t="shared" si="16"/>
        <v>223</v>
      </c>
      <c r="Z198" s="364">
        <f t="shared" si="16"/>
        <v>232</v>
      </c>
      <c r="AA198" s="364">
        <f t="shared" si="16"/>
        <v>455</v>
      </c>
      <c r="AB198" s="364"/>
      <c r="AC198" s="364"/>
      <c r="AD198" s="364"/>
      <c r="AE198" s="364">
        <f t="shared" si="16"/>
        <v>141</v>
      </c>
      <c r="AF198" s="364">
        <f t="shared" si="16"/>
        <v>171</v>
      </c>
      <c r="AG198" s="364">
        <f t="shared" si="16"/>
        <v>312</v>
      </c>
      <c r="AH198" s="364">
        <f>SUM(AH182,AH197)</f>
        <v>10</v>
      </c>
      <c r="AI198" s="915"/>
      <c r="AJ198" s="915">
        <f t="shared" ref="AJ198:AL198" si="17">SUM(AJ182,AJ197)</f>
        <v>8</v>
      </c>
      <c r="AK198" s="915">
        <f t="shared" si="17"/>
        <v>90</v>
      </c>
      <c r="AL198" s="915">
        <f t="shared" si="17"/>
        <v>108</v>
      </c>
      <c r="AM198" s="426">
        <f t="shared" si="16"/>
        <v>7</v>
      </c>
      <c r="AN198" s="2"/>
    </row>
    <row r="199" spans="1:40" ht="17.25" customHeight="1">
      <c r="A199" s="421" t="s">
        <v>117</v>
      </c>
      <c r="B199" s="398">
        <v>726139</v>
      </c>
      <c r="C199" s="399" t="s">
        <v>118</v>
      </c>
      <c r="D199" s="400">
        <v>1</v>
      </c>
      <c r="E199" s="400" t="s">
        <v>485</v>
      </c>
      <c r="F199" s="400" t="s">
        <v>495</v>
      </c>
      <c r="G199" s="400">
        <v>6</v>
      </c>
      <c r="H199" s="400">
        <v>4</v>
      </c>
      <c r="I199" s="400">
        <v>40</v>
      </c>
      <c r="J199" s="400">
        <v>21</v>
      </c>
      <c r="K199" s="400">
        <v>19</v>
      </c>
      <c r="L199" s="400">
        <v>1</v>
      </c>
      <c r="M199" s="401">
        <v>5</v>
      </c>
      <c r="N199" s="401">
        <v>4</v>
      </c>
      <c r="O199" s="401">
        <v>9</v>
      </c>
      <c r="P199" s="401">
        <v>1</v>
      </c>
      <c r="Q199" s="401">
        <v>4</v>
      </c>
      <c r="R199" s="401">
        <v>2</v>
      </c>
      <c r="S199" s="401">
        <v>6</v>
      </c>
      <c r="T199" s="401">
        <v>1</v>
      </c>
      <c r="U199" s="401">
        <v>5</v>
      </c>
      <c r="V199" s="401">
        <v>4</v>
      </c>
      <c r="W199" s="401">
        <v>9</v>
      </c>
      <c r="X199" s="401">
        <v>1</v>
      </c>
      <c r="Y199" s="401">
        <v>7</v>
      </c>
      <c r="Z199" s="401">
        <v>9</v>
      </c>
      <c r="AA199" s="401">
        <v>16</v>
      </c>
      <c r="AB199" s="400"/>
      <c r="AC199" s="400"/>
      <c r="AD199" s="400"/>
      <c r="AE199" s="400">
        <v>5</v>
      </c>
      <c r="AF199" s="400">
        <v>4</v>
      </c>
      <c r="AG199" s="400">
        <v>9</v>
      </c>
      <c r="AH199" s="400"/>
      <c r="AI199" s="400"/>
      <c r="AJ199" s="400"/>
      <c r="AK199" s="400">
        <v>4</v>
      </c>
      <c r="AL199" s="400">
        <v>4</v>
      </c>
      <c r="AM199" s="422"/>
    </row>
    <row r="200" spans="1:40" ht="17.25" customHeight="1">
      <c r="A200" s="421" t="s">
        <v>117</v>
      </c>
      <c r="B200" s="398">
        <v>726051</v>
      </c>
      <c r="C200" s="399" t="s">
        <v>87</v>
      </c>
      <c r="D200" s="400">
        <v>1</v>
      </c>
      <c r="E200" s="400" t="s">
        <v>485</v>
      </c>
      <c r="F200" s="400"/>
      <c r="G200" s="400"/>
      <c r="H200" s="400">
        <v>4</v>
      </c>
      <c r="I200" s="400">
        <v>53</v>
      </c>
      <c r="J200" s="400">
        <v>24</v>
      </c>
      <c r="K200" s="400">
        <v>29</v>
      </c>
      <c r="L200" s="400">
        <v>1</v>
      </c>
      <c r="M200" s="401">
        <v>5</v>
      </c>
      <c r="N200" s="401">
        <v>12</v>
      </c>
      <c r="O200" s="401">
        <v>17</v>
      </c>
      <c r="P200" s="401">
        <v>1</v>
      </c>
      <c r="Q200" s="401">
        <v>5</v>
      </c>
      <c r="R200" s="401">
        <v>2</v>
      </c>
      <c r="S200" s="401">
        <v>7</v>
      </c>
      <c r="T200" s="401">
        <v>1</v>
      </c>
      <c r="U200" s="401">
        <v>4</v>
      </c>
      <c r="V200" s="401">
        <v>6</v>
      </c>
      <c r="W200" s="401">
        <v>10</v>
      </c>
      <c r="X200" s="401">
        <v>1</v>
      </c>
      <c r="Y200" s="401">
        <v>10</v>
      </c>
      <c r="Z200" s="401">
        <v>9</v>
      </c>
      <c r="AA200" s="401">
        <v>19</v>
      </c>
      <c r="AB200" s="400"/>
      <c r="AC200" s="400"/>
      <c r="AD200" s="400"/>
      <c r="AE200" s="400">
        <v>2</v>
      </c>
      <c r="AF200" s="400">
        <v>7</v>
      </c>
      <c r="AG200" s="400">
        <v>9</v>
      </c>
      <c r="AH200" s="400">
        <v>1</v>
      </c>
      <c r="AI200" s="400"/>
      <c r="AJ200" s="400"/>
      <c r="AK200" s="400">
        <v>4</v>
      </c>
      <c r="AL200" s="400">
        <v>5</v>
      </c>
      <c r="AM200" s="422">
        <v>2</v>
      </c>
    </row>
    <row r="201" spans="1:40" ht="17.25" customHeight="1">
      <c r="A201" s="421" t="s">
        <v>117</v>
      </c>
      <c r="B201" s="398">
        <v>726117</v>
      </c>
      <c r="C201" s="399" t="s">
        <v>125</v>
      </c>
      <c r="D201" s="400">
        <v>1</v>
      </c>
      <c r="E201" s="400" t="s">
        <v>485</v>
      </c>
      <c r="F201" s="400"/>
      <c r="G201" s="400">
        <v>10</v>
      </c>
      <c r="H201" s="400">
        <v>4</v>
      </c>
      <c r="I201" s="400">
        <v>68</v>
      </c>
      <c r="J201" s="400">
        <v>38</v>
      </c>
      <c r="K201" s="400">
        <v>30</v>
      </c>
      <c r="L201" s="400">
        <v>1</v>
      </c>
      <c r="M201" s="401">
        <v>11</v>
      </c>
      <c r="N201" s="401">
        <v>3</v>
      </c>
      <c r="O201" s="401">
        <v>14</v>
      </c>
      <c r="P201" s="401">
        <v>1</v>
      </c>
      <c r="Q201" s="401">
        <v>7</v>
      </c>
      <c r="R201" s="401">
        <v>8</v>
      </c>
      <c r="S201" s="401">
        <v>15</v>
      </c>
      <c r="T201" s="401">
        <v>1</v>
      </c>
      <c r="U201" s="401">
        <v>10</v>
      </c>
      <c r="V201" s="401">
        <v>8</v>
      </c>
      <c r="W201" s="401">
        <v>18</v>
      </c>
      <c r="X201" s="401">
        <v>1</v>
      </c>
      <c r="Y201" s="401">
        <v>10</v>
      </c>
      <c r="Z201" s="401">
        <v>11</v>
      </c>
      <c r="AA201" s="401">
        <v>21</v>
      </c>
      <c r="AB201" s="400"/>
      <c r="AC201" s="400"/>
      <c r="AD201" s="400"/>
      <c r="AE201" s="400">
        <v>11</v>
      </c>
      <c r="AF201" s="400">
        <v>5</v>
      </c>
      <c r="AG201" s="400">
        <v>16</v>
      </c>
      <c r="AH201" s="400">
        <v>1</v>
      </c>
      <c r="AI201" s="400"/>
      <c r="AJ201" s="400">
        <v>1</v>
      </c>
      <c r="AK201" s="400">
        <v>4</v>
      </c>
      <c r="AL201" s="400">
        <v>6</v>
      </c>
      <c r="AM201" s="422"/>
    </row>
    <row r="202" spans="1:40" s="24" customFormat="1" ht="18.75" customHeight="1">
      <c r="A202" s="1187" t="s">
        <v>661</v>
      </c>
      <c r="B202" s="1188"/>
      <c r="C202" s="1189"/>
      <c r="D202" s="364">
        <f>SUM(D199:D201)</f>
        <v>3</v>
      </c>
      <c r="E202" s="364"/>
      <c r="F202" s="364"/>
      <c r="G202" s="364">
        <f t="shared" ref="G202:AM202" si="18">SUM(G199:G201)</f>
        <v>16</v>
      </c>
      <c r="H202" s="364">
        <f t="shared" si="18"/>
        <v>12</v>
      </c>
      <c r="I202" s="364">
        <f t="shared" si="18"/>
        <v>161</v>
      </c>
      <c r="J202" s="364">
        <f t="shared" si="18"/>
        <v>83</v>
      </c>
      <c r="K202" s="364">
        <f t="shared" si="18"/>
        <v>78</v>
      </c>
      <c r="L202" s="364">
        <f t="shared" si="18"/>
        <v>3</v>
      </c>
      <c r="M202" s="364">
        <f t="shared" si="18"/>
        <v>21</v>
      </c>
      <c r="N202" s="364">
        <f t="shared" si="18"/>
        <v>19</v>
      </c>
      <c r="O202" s="364">
        <f t="shared" si="18"/>
        <v>40</v>
      </c>
      <c r="P202" s="364">
        <f t="shared" si="18"/>
        <v>3</v>
      </c>
      <c r="Q202" s="364">
        <f t="shared" si="18"/>
        <v>16</v>
      </c>
      <c r="R202" s="364">
        <f t="shared" si="18"/>
        <v>12</v>
      </c>
      <c r="S202" s="364">
        <f t="shared" si="18"/>
        <v>28</v>
      </c>
      <c r="T202" s="364">
        <f t="shared" si="18"/>
        <v>3</v>
      </c>
      <c r="U202" s="364">
        <f t="shared" si="18"/>
        <v>19</v>
      </c>
      <c r="V202" s="364">
        <f t="shared" si="18"/>
        <v>18</v>
      </c>
      <c r="W202" s="364">
        <f t="shared" si="18"/>
        <v>37</v>
      </c>
      <c r="X202" s="364">
        <f t="shared" si="18"/>
        <v>3</v>
      </c>
      <c r="Y202" s="364">
        <f t="shared" si="18"/>
        <v>27</v>
      </c>
      <c r="Z202" s="364">
        <f t="shared" si="18"/>
        <v>29</v>
      </c>
      <c r="AA202" s="364">
        <f t="shared" si="18"/>
        <v>56</v>
      </c>
      <c r="AB202" s="364"/>
      <c r="AC202" s="364"/>
      <c r="AD202" s="364"/>
      <c r="AE202" s="364">
        <f t="shared" si="18"/>
        <v>18</v>
      </c>
      <c r="AF202" s="364">
        <f t="shared" si="18"/>
        <v>16</v>
      </c>
      <c r="AG202" s="364">
        <f t="shared" si="18"/>
        <v>34</v>
      </c>
      <c r="AH202" s="364">
        <f t="shared" si="18"/>
        <v>2</v>
      </c>
      <c r="AI202" s="364"/>
      <c r="AJ202" s="364">
        <f t="shared" si="18"/>
        <v>1</v>
      </c>
      <c r="AK202" s="364">
        <f t="shared" si="18"/>
        <v>12</v>
      </c>
      <c r="AL202" s="364">
        <f t="shared" si="18"/>
        <v>15</v>
      </c>
      <c r="AM202" s="426">
        <f t="shared" si="18"/>
        <v>2</v>
      </c>
      <c r="AN202" s="2"/>
    </row>
    <row r="203" spans="1:40" ht="18.75" customHeight="1">
      <c r="A203" s="427" t="s">
        <v>117</v>
      </c>
      <c r="B203" s="404">
        <v>726067</v>
      </c>
      <c r="C203" s="405" t="s">
        <v>119</v>
      </c>
      <c r="D203" s="406">
        <v>1</v>
      </c>
      <c r="E203" s="406" t="s">
        <v>485</v>
      </c>
      <c r="F203" s="406" t="s">
        <v>495</v>
      </c>
      <c r="G203" s="406">
        <v>2</v>
      </c>
      <c r="H203" s="406">
        <v>4</v>
      </c>
      <c r="I203" s="406">
        <v>28</v>
      </c>
      <c r="J203" s="406">
        <v>12</v>
      </c>
      <c r="K203" s="406">
        <v>16</v>
      </c>
      <c r="L203" s="406">
        <v>1</v>
      </c>
      <c r="M203" s="407">
        <v>7</v>
      </c>
      <c r="N203" s="407">
        <v>5</v>
      </c>
      <c r="O203" s="407">
        <v>12</v>
      </c>
      <c r="P203" s="407">
        <v>1</v>
      </c>
      <c r="Q203" s="407">
        <v>0</v>
      </c>
      <c r="R203" s="407">
        <v>3</v>
      </c>
      <c r="S203" s="407">
        <v>3</v>
      </c>
      <c r="T203" s="407">
        <v>1</v>
      </c>
      <c r="U203" s="407">
        <v>2</v>
      </c>
      <c r="V203" s="407">
        <v>6</v>
      </c>
      <c r="W203" s="407">
        <v>8</v>
      </c>
      <c r="X203" s="407">
        <v>1</v>
      </c>
      <c r="Y203" s="407">
        <v>3</v>
      </c>
      <c r="Z203" s="407">
        <v>2</v>
      </c>
      <c r="AA203" s="407">
        <v>5</v>
      </c>
      <c r="AB203" s="406"/>
      <c r="AC203" s="406"/>
      <c r="AD203" s="406"/>
      <c r="AE203" s="406">
        <v>7</v>
      </c>
      <c r="AF203" s="406">
        <v>5</v>
      </c>
      <c r="AG203" s="406">
        <v>12</v>
      </c>
      <c r="AH203" s="406"/>
      <c r="AI203" s="406"/>
      <c r="AJ203" s="406"/>
      <c r="AK203" s="406">
        <v>3</v>
      </c>
      <c r="AL203" s="406">
        <v>3</v>
      </c>
      <c r="AM203" s="428"/>
    </row>
    <row r="204" spans="1:40" ht="18.75" customHeight="1">
      <c r="A204" s="427" t="s">
        <v>117</v>
      </c>
      <c r="B204" s="404">
        <v>726069</v>
      </c>
      <c r="C204" s="405" t="s">
        <v>120</v>
      </c>
      <c r="D204" s="406">
        <v>1</v>
      </c>
      <c r="E204" s="406" t="s">
        <v>485</v>
      </c>
      <c r="F204" s="406" t="s">
        <v>495</v>
      </c>
      <c r="G204" s="406">
        <v>3</v>
      </c>
      <c r="H204" s="406">
        <v>4</v>
      </c>
      <c r="I204" s="406">
        <v>28</v>
      </c>
      <c r="J204" s="406">
        <v>18</v>
      </c>
      <c r="K204" s="406">
        <v>10</v>
      </c>
      <c r="L204" s="406">
        <v>1</v>
      </c>
      <c r="M204" s="407">
        <v>4</v>
      </c>
      <c r="N204" s="407">
        <v>0</v>
      </c>
      <c r="O204" s="407">
        <v>4</v>
      </c>
      <c r="P204" s="407">
        <v>1</v>
      </c>
      <c r="Q204" s="407">
        <v>4</v>
      </c>
      <c r="R204" s="407">
        <v>2</v>
      </c>
      <c r="S204" s="407">
        <v>6</v>
      </c>
      <c r="T204" s="407">
        <v>1</v>
      </c>
      <c r="U204" s="407">
        <v>5</v>
      </c>
      <c r="V204" s="407">
        <v>4</v>
      </c>
      <c r="W204" s="407">
        <v>9</v>
      </c>
      <c r="X204" s="407">
        <v>1</v>
      </c>
      <c r="Y204" s="407">
        <v>5</v>
      </c>
      <c r="Z204" s="407">
        <v>4</v>
      </c>
      <c r="AA204" s="407">
        <v>9</v>
      </c>
      <c r="AB204" s="406"/>
      <c r="AC204" s="406"/>
      <c r="AD204" s="406"/>
      <c r="AE204" s="406">
        <v>4</v>
      </c>
      <c r="AF204" s="406"/>
      <c r="AG204" s="406">
        <v>4</v>
      </c>
      <c r="AH204" s="406"/>
      <c r="AI204" s="406"/>
      <c r="AJ204" s="406"/>
      <c r="AK204" s="406">
        <v>1</v>
      </c>
      <c r="AL204" s="406">
        <v>1</v>
      </c>
      <c r="AM204" s="428"/>
    </row>
    <row r="205" spans="1:40" ht="18.75" customHeight="1">
      <c r="A205" s="427" t="s">
        <v>117</v>
      </c>
      <c r="B205" s="404">
        <v>726054</v>
      </c>
      <c r="C205" s="405" t="s">
        <v>121</v>
      </c>
      <c r="D205" s="406">
        <v>1</v>
      </c>
      <c r="E205" s="406" t="s">
        <v>485</v>
      </c>
      <c r="F205" s="406"/>
      <c r="G205" s="406">
        <v>7</v>
      </c>
      <c r="H205" s="406">
        <v>6</v>
      </c>
      <c r="I205" s="406">
        <v>113</v>
      </c>
      <c r="J205" s="406">
        <v>59</v>
      </c>
      <c r="K205" s="406">
        <v>54</v>
      </c>
      <c r="L205" s="406">
        <v>1</v>
      </c>
      <c r="M205" s="407">
        <v>9</v>
      </c>
      <c r="N205" s="407">
        <v>13</v>
      </c>
      <c r="O205" s="407">
        <v>22</v>
      </c>
      <c r="P205" s="407">
        <v>2</v>
      </c>
      <c r="Q205" s="407">
        <v>21</v>
      </c>
      <c r="R205" s="407">
        <v>11</v>
      </c>
      <c r="S205" s="407">
        <v>32</v>
      </c>
      <c r="T205" s="407">
        <v>1</v>
      </c>
      <c r="U205" s="407">
        <v>9</v>
      </c>
      <c r="V205" s="407">
        <v>11</v>
      </c>
      <c r="W205" s="407">
        <v>20</v>
      </c>
      <c r="X205" s="407">
        <v>2</v>
      </c>
      <c r="Y205" s="407">
        <v>20</v>
      </c>
      <c r="Z205" s="407">
        <v>19</v>
      </c>
      <c r="AA205" s="407">
        <v>39</v>
      </c>
      <c r="AB205" s="406"/>
      <c r="AC205" s="406"/>
      <c r="AD205" s="406"/>
      <c r="AE205" s="406">
        <v>7</v>
      </c>
      <c r="AF205" s="406">
        <v>12</v>
      </c>
      <c r="AG205" s="406">
        <v>19</v>
      </c>
      <c r="AH205" s="406">
        <v>1</v>
      </c>
      <c r="AI205" s="406"/>
      <c r="AJ205" s="406"/>
      <c r="AK205" s="406">
        <v>7</v>
      </c>
      <c r="AL205" s="406">
        <v>8</v>
      </c>
      <c r="AM205" s="428"/>
    </row>
    <row r="206" spans="1:40" ht="18.75" customHeight="1">
      <c r="A206" s="427" t="s">
        <v>117</v>
      </c>
      <c r="B206" s="404">
        <v>726055</v>
      </c>
      <c r="C206" s="405" t="s">
        <v>127</v>
      </c>
      <c r="D206" s="406">
        <v>1</v>
      </c>
      <c r="E206" s="406" t="s">
        <v>485</v>
      </c>
      <c r="F206" s="406"/>
      <c r="G206" s="406">
        <v>5</v>
      </c>
      <c r="H206" s="406">
        <v>4</v>
      </c>
      <c r="I206" s="406">
        <v>72</v>
      </c>
      <c r="J206" s="406">
        <v>35</v>
      </c>
      <c r="K206" s="406">
        <v>37</v>
      </c>
      <c r="L206" s="406">
        <v>1</v>
      </c>
      <c r="M206" s="407">
        <v>10</v>
      </c>
      <c r="N206" s="407">
        <v>6</v>
      </c>
      <c r="O206" s="407">
        <v>16</v>
      </c>
      <c r="P206" s="407">
        <v>1</v>
      </c>
      <c r="Q206" s="407">
        <v>6</v>
      </c>
      <c r="R206" s="407">
        <v>10</v>
      </c>
      <c r="S206" s="407">
        <v>16</v>
      </c>
      <c r="T206" s="407">
        <v>1</v>
      </c>
      <c r="U206" s="407">
        <v>8</v>
      </c>
      <c r="V206" s="407">
        <v>7</v>
      </c>
      <c r="W206" s="407">
        <v>15</v>
      </c>
      <c r="X206" s="407">
        <v>1</v>
      </c>
      <c r="Y206" s="407">
        <v>11</v>
      </c>
      <c r="Z206" s="407">
        <v>14</v>
      </c>
      <c r="AA206" s="407">
        <v>25</v>
      </c>
      <c r="AB206" s="406"/>
      <c r="AC206" s="406"/>
      <c r="AD206" s="406"/>
      <c r="AE206" s="406">
        <v>10</v>
      </c>
      <c r="AF206" s="406">
        <v>6</v>
      </c>
      <c r="AG206" s="406">
        <v>16</v>
      </c>
      <c r="AH206" s="406">
        <v>1</v>
      </c>
      <c r="AI206" s="406"/>
      <c r="AJ206" s="406"/>
      <c r="AK206" s="406">
        <v>5</v>
      </c>
      <c r="AL206" s="406">
        <v>6</v>
      </c>
      <c r="AM206" s="428"/>
    </row>
    <row r="207" spans="1:40" ht="18.75" customHeight="1">
      <c r="A207" s="427" t="s">
        <v>117</v>
      </c>
      <c r="B207" s="404">
        <v>726057</v>
      </c>
      <c r="C207" s="405" t="s">
        <v>129</v>
      </c>
      <c r="D207" s="406">
        <v>1</v>
      </c>
      <c r="E207" s="406" t="s">
        <v>485</v>
      </c>
      <c r="F207" s="406"/>
      <c r="G207" s="406">
        <v>11</v>
      </c>
      <c r="H207" s="406">
        <v>4</v>
      </c>
      <c r="I207" s="406">
        <v>64</v>
      </c>
      <c r="J207" s="406">
        <v>31</v>
      </c>
      <c r="K207" s="406">
        <v>33</v>
      </c>
      <c r="L207" s="406">
        <v>1</v>
      </c>
      <c r="M207" s="407">
        <v>8</v>
      </c>
      <c r="N207" s="407">
        <v>7</v>
      </c>
      <c r="O207" s="407">
        <v>15</v>
      </c>
      <c r="P207" s="407">
        <v>1</v>
      </c>
      <c r="Q207" s="407">
        <v>7</v>
      </c>
      <c r="R207" s="407">
        <v>4</v>
      </c>
      <c r="S207" s="407">
        <v>11</v>
      </c>
      <c r="T207" s="407">
        <v>1</v>
      </c>
      <c r="U207" s="407">
        <v>8</v>
      </c>
      <c r="V207" s="407">
        <v>11</v>
      </c>
      <c r="W207" s="407">
        <v>19</v>
      </c>
      <c r="X207" s="407">
        <v>1</v>
      </c>
      <c r="Y207" s="407">
        <v>8</v>
      </c>
      <c r="Z207" s="407">
        <v>11</v>
      </c>
      <c r="AA207" s="407">
        <v>19</v>
      </c>
      <c r="AB207" s="406"/>
      <c r="AC207" s="406"/>
      <c r="AD207" s="406"/>
      <c r="AE207" s="406">
        <v>8</v>
      </c>
      <c r="AF207" s="406">
        <v>7</v>
      </c>
      <c r="AG207" s="406">
        <v>15</v>
      </c>
      <c r="AH207" s="406"/>
      <c r="AI207" s="406"/>
      <c r="AJ207" s="406"/>
      <c r="AK207" s="406">
        <v>3</v>
      </c>
      <c r="AL207" s="406">
        <v>3</v>
      </c>
      <c r="AM207" s="428"/>
    </row>
    <row r="208" spans="1:40" ht="18.75" customHeight="1">
      <c r="A208" s="427" t="s">
        <v>117</v>
      </c>
      <c r="B208" s="404">
        <v>726061</v>
      </c>
      <c r="C208" s="405" t="s">
        <v>132</v>
      </c>
      <c r="D208" s="406">
        <v>1</v>
      </c>
      <c r="E208" s="406" t="s">
        <v>485</v>
      </c>
      <c r="F208" s="406"/>
      <c r="G208" s="406">
        <v>5</v>
      </c>
      <c r="H208" s="406">
        <v>4</v>
      </c>
      <c r="I208" s="406">
        <v>74</v>
      </c>
      <c r="J208" s="406">
        <v>38</v>
      </c>
      <c r="K208" s="406">
        <v>36</v>
      </c>
      <c r="L208" s="406">
        <v>1</v>
      </c>
      <c r="M208" s="407">
        <v>8</v>
      </c>
      <c r="N208" s="407">
        <v>7</v>
      </c>
      <c r="O208" s="407">
        <v>15</v>
      </c>
      <c r="P208" s="407">
        <v>1</v>
      </c>
      <c r="Q208" s="407">
        <v>10</v>
      </c>
      <c r="R208" s="407">
        <v>8</v>
      </c>
      <c r="S208" s="407">
        <v>18</v>
      </c>
      <c r="T208" s="407">
        <v>1</v>
      </c>
      <c r="U208" s="407">
        <v>10</v>
      </c>
      <c r="V208" s="407">
        <v>9</v>
      </c>
      <c r="W208" s="407">
        <v>19</v>
      </c>
      <c r="X208" s="407">
        <v>1</v>
      </c>
      <c r="Y208" s="407">
        <v>10</v>
      </c>
      <c r="Z208" s="407">
        <v>12</v>
      </c>
      <c r="AA208" s="407">
        <v>22</v>
      </c>
      <c r="AB208" s="406"/>
      <c r="AC208" s="406"/>
      <c r="AD208" s="406"/>
      <c r="AE208" s="406">
        <v>8</v>
      </c>
      <c r="AF208" s="406">
        <v>7</v>
      </c>
      <c r="AG208" s="406">
        <v>15</v>
      </c>
      <c r="AH208" s="406"/>
      <c r="AI208" s="406"/>
      <c r="AJ208" s="406"/>
      <c r="AK208" s="406">
        <v>5</v>
      </c>
      <c r="AL208" s="406">
        <v>5</v>
      </c>
      <c r="AM208" s="428"/>
    </row>
    <row r="209" spans="1:40" ht="18.75" customHeight="1">
      <c r="A209" s="427" t="s">
        <v>117</v>
      </c>
      <c r="B209" s="404">
        <v>726064</v>
      </c>
      <c r="C209" s="405" t="s">
        <v>134</v>
      </c>
      <c r="D209" s="406">
        <v>1</v>
      </c>
      <c r="E209" s="406" t="s">
        <v>485</v>
      </c>
      <c r="F209" s="406"/>
      <c r="G209" s="406">
        <v>5</v>
      </c>
      <c r="H209" s="406">
        <v>5</v>
      </c>
      <c r="I209" s="406">
        <v>113</v>
      </c>
      <c r="J209" s="406">
        <v>52</v>
      </c>
      <c r="K209" s="406">
        <v>61</v>
      </c>
      <c r="L209" s="406">
        <v>1</v>
      </c>
      <c r="M209" s="407">
        <v>11</v>
      </c>
      <c r="N209" s="407">
        <v>15</v>
      </c>
      <c r="O209" s="407">
        <v>26</v>
      </c>
      <c r="P209" s="407">
        <v>1</v>
      </c>
      <c r="Q209" s="407">
        <v>10</v>
      </c>
      <c r="R209" s="407">
        <v>21</v>
      </c>
      <c r="S209" s="407">
        <v>31</v>
      </c>
      <c r="T209" s="407">
        <v>1</v>
      </c>
      <c r="U209" s="407">
        <v>14</v>
      </c>
      <c r="V209" s="407">
        <v>9</v>
      </c>
      <c r="W209" s="407">
        <v>23</v>
      </c>
      <c r="X209" s="407">
        <v>2</v>
      </c>
      <c r="Y209" s="407">
        <v>17</v>
      </c>
      <c r="Z209" s="407">
        <v>16</v>
      </c>
      <c r="AA209" s="407">
        <v>33</v>
      </c>
      <c r="AB209" s="406"/>
      <c r="AC209" s="406"/>
      <c r="AD209" s="406"/>
      <c r="AE209" s="406">
        <v>9</v>
      </c>
      <c r="AF209" s="406">
        <v>14</v>
      </c>
      <c r="AG209" s="406">
        <v>23</v>
      </c>
      <c r="AH209" s="406"/>
      <c r="AI209" s="406"/>
      <c r="AJ209" s="406">
        <v>1</v>
      </c>
      <c r="AK209" s="406">
        <v>6</v>
      </c>
      <c r="AL209" s="406">
        <v>7</v>
      </c>
      <c r="AM209" s="428"/>
    </row>
    <row r="210" spans="1:40" ht="18.75" customHeight="1">
      <c r="A210" s="427" t="s">
        <v>117</v>
      </c>
      <c r="B210" s="404">
        <v>726074</v>
      </c>
      <c r="C210" s="405" t="s">
        <v>136</v>
      </c>
      <c r="D210" s="406">
        <v>1</v>
      </c>
      <c r="E210" s="406" t="s">
        <v>485</v>
      </c>
      <c r="F210" s="406"/>
      <c r="G210" s="406">
        <v>5</v>
      </c>
      <c r="H210" s="406">
        <v>4</v>
      </c>
      <c r="I210" s="406">
        <v>54</v>
      </c>
      <c r="J210" s="406">
        <v>30</v>
      </c>
      <c r="K210" s="406">
        <v>24</v>
      </c>
      <c r="L210" s="406">
        <v>1</v>
      </c>
      <c r="M210" s="407">
        <v>8</v>
      </c>
      <c r="N210" s="407">
        <v>8</v>
      </c>
      <c r="O210" s="407">
        <v>16</v>
      </c>
      <c r="P210" s="407">
        <v>1</v>
      </c>
      <c r="Q210" s="407">
        <v>7</v>
      </c>
      <c r="R210" s="407">
        <v>4</v>
      </c>
      <c r="S210" s="407">
        <v>11</v>
      </c>
      <c r="T210" s="407">
        <v>1</v>
      </c>
      <c r="U210" s="407">
        <v>9</v>
      </c>
      <c r="V210" s="407">
        <v>4</v>
      </c>
      <c r="W210" s="407">
        <v>13</v>
      </c>
      <c r="X210" s="407">
        <v>1</v>
      </c>
      <c r="Y210" s="407">
        <v>6</v>
      </c>
      <c r="Z210" s="407">
        <v>8</v>
      </c>
      <c r="AA210" s="407">
        <v>14</v>
      </c>
      <c r="AB210" s="406"/>
      <c r="AC210" s="406"/>
      <c r="AD210" s="406"/>
      <c r="AE210" s="406">
        <v>9</v>
      </c>
      <c r="AF210" s="406">
        <v>9</v>
      </c>
      <c r="AG210" s="406">
        <v>18</v>
      </c>
      <c r="AH210" s="406">
        <v>1</v>
      </c>
      <c r="AI210" s="406"/>
      <c r="AJ210" s="406"/>
      <c r="AK210" s="406">
        <v>5</v>
      </c>
      <c r="AL210" s="406">
        <v>6</v>
      </c>
      <c r="AM210" s="428"/>
    </row>
    <row r="211" spans="1:40" ht="18.75" customHeight="1">
      <c r="A211" s="427" t="s">
        <v>117</v>
      </c>
      <c r="B211" s="404">
        <v>726114</v>
      </c>
      <c r="C211" s="405" t="s">
        <v>137</v>
      </c>
      <c r="D211" s="406">
        <v>1</v>
      </c>
      <c r="E211" s="406" t="s">
        <v>485</v>
      </c>
      <c r="F211" s="406" t="s">
        <v>495</v>
      </c>
      <c r="G211" s="406">
        <v>9</v>
      </c>
      <c r="H211" s="406">
        <v>4</v>
      </c>
      <c r="I211" s="406">
        <v>31</v>
      </c>
      <c r="J211" s="406">
        <v>9</v>
      </c>
      <c r="K211" s="406">
        <v>22</v>
      </c>
      <c r="L211" s="406">
        <v>1</v>
      </c>
      <c r="M211" s="407">
        <v>2</v>
      </c>
      <c r="N211" s="407">
        <v>9</v>
      </c>
      <c r="O211" s="407">
        <v>11</v>
      </c>
      <c r="P211" s="407">
        <v>1</v>
      </c>
      <c r="Q211" s="407">
        <v>0</v>
      </c>
      <c r="R211" s="407">
        <v>3</v>
      </c>
      <c r="S211" s="407">
        <v>3</v>
      </c>
      <c r="T211" s="407">
        <v>1</v>
      </c>
      <c r="U211" s="407">
        <v>1</v>
      </c>
      <c r="V211" s="407">
        <v>6</v>
      </c>
      <c r="W211" s="407">
        <v>7</v>
      </c>
      <c r="X211" s="407">
        <v>1</v>
      </c>
      <c r="Y211" s="407">
        <v>6</v>
      </c>
      <c r="Z211" s="407">
        <v>4</v>
      </c>
      <c r="AA211" s="407">
        <v>10</v>
      </c>
      <c r="AB211" s="406"/>
      <c r="AC211" s="406"/>
      <c r="AD211" s="406"/>
      <c r="AE211" s="406">
        <v>1</v>
      </c>
      <c r="AF211" s="406">
        <v>9</v>
      </c>
      <c r="AG211" s="406">
        <v>10</v>
      </c>
      <c r="AH211" s="406"/>
      <c r="AI211" s="406"/>
      <c r="AJ211" s="406"/>
      <c r="AK211" s="406">
        <v>3</v>
      </c>
      <c r="AL211" s="406">
        <v>3</v>
      </c>
      <c r="AM211" s="428"/>
    </row>
    <row r="212" spans="1:40" ht="18.75" customHeight="1">
      <c r="A212" s="427" t="s">
        <v>117</v>
      </c>
      <c r="B212" s="404">
        <v>726079</v>
      </c>
      <c r="C212" s="405" t="s">
        <v>139</v>
      </c>
      <c r="D212" s="406">
        <v>1</v>
      </c>
      <c r="E212" s="406" t="s">
        <v>485</v>
      </c>
      <c r="F212" s="406" t="s">
        <v>495</v>
      </c>
      <c r="G212" s="406">
        <v>4</v>
      </c>
      <c r="H212" s="406">
        <v>4</v>
      </c>
      <c r="I212" s="406">
        <v>10</v>
      </c>
      <c r="J212" s="406">
        <v>5</v>
      </c>
      <c r="K212" s="406">
        <v>5</v>
      </c>
      <c r="L212" s="406">
        <v>1</v>
      </c>
      <c r="M212" s="407"/>
      <c r="N212" s="407"/>
      <c r="O212" s="407"/>
      <c r="P212" s="407">
        <v>1</v>
      </c>
      <c r="Q212" s="407">
        <v>1</v>
      </c>
      <c r="R212" s="407">
        <v>1</v>
      </c>
      <c r="S212" s="407">
        <v>2</v>
      </c>
      <c r="T212" s="407">
        <v>1</v>
      </c>
      <c r="U212" s="407">
        <v>1</v>
      </c>
      <c r="V212" s="407">
        <v>3</v>
      </c>
      <c r="W212" s="407">
        <v>4</v>
      </c>
      <c r="X212" s="407">
        <v>1</v>
      </c>
      <c r="Y212" s="407">
        <v>3</v>
      </c>
      <c r="Z212" s="407">
        <v>1</v>
      </c>
      <c r="AA212" s="407">
        <v>4</v>
      </c>
      <c r="AB212" s="406"/>
      <c r="AC212" s="406"/>
      <c r="AD212" s="406"/>
      <c r="AE212" s="406">
        <v>1</v>
      </c>
      <c r="AF212" s="406"/>
      <c r="AG212" s="406">
        <v>1</v>
      </c>
      <c r="AH212" s="406"/>
      <c r="AI212" s="406"/>
      <c r="AJ212" s="406"/>
      <c r="AK212" s="406">
        <v>1</v>
      </c>
      <c r="AL212" s="406">
        <v>1</v>
      </c>
      <c r="AM212" s="428"/>
    </row>
    <row r="213" spans="1:40" s="24" customFormat="1" ht="22.5" customHeight="1">
      <c r="A213" s="1187" t="s">
        <v>662</v>
      </c>
      <c r="B213" s="1188"/>
      <c r="C213" s="1189"/>
      <c r="D213" s="364">
        <f>SUM(D203:D212)</f>
        <v>10</v>
      </c>
      <c r="E213" s="364"/>
      <c r="F213" s="364"/>
      <c r="G213" s="364">
        <f t="shared" ref="G213:AG213" si="19">SUM(G203:G212)</f>
        <v>56</v>
      </c>
      <c r="H213" s="364">
        <f t="shared" si="19"/>
        <v>43</v>
      </c>
      <c r="I213" s="364">
        <f t="shared" si="19"/>
        <v>587</v>
      </c>
      <c r="J213" s="364">
        <f t="shared" si="19"/>
        <v>289</v>
      </c>
      <c r="K213" s="364">
        <f t="shared" si="19"/>
        <v>298</v>
      </c>
      <c r="L213" s="364">
        <f t="shared" si="19"/>
        <v>10</v>
      </c>
      <c r="M213" s="364">
        <f t="shared" si="19"/>
        <v>67</v>
      </c>
      <c r="N213" s="364">
        <f t="shared" si="19"/>
        <v>70</v>
      </c>
      <c r="O213" s="364">
        <f t="shared" si="19"/>
        <v>137</v>
      </c>
      <c r="P213" s="364">
        <f t="shared" si="19"/>
        <v>11</v>
      </c>
      <c r="Q213" s="364">
        <f t="shared" si="19"/>
        <v>66</v>
      </c>
      <c r="R213" s="364">
        <f t="shared" si="19"/>
        <v>67</v>
      </c>
      <c r="S213" s="364">
        <f t="shared" si="19"/>
        <v>133</v>
      </c>
      <c r="T213" s="364">
        <f t="shared" si="19"/>
        <v>10</v>
      </c>
      <c r="U213" s="364">
        <f t="shared" si="19"/>
        <v>67</v>
      </c>
      <c r="V213" s="364">
        <f t="shared" si="19"/>
        <v>70</v>
      </c>
      <c r="W213" s="364">
        <f t="shared" si="19"/>
        <v>137</v>
      </c>
      <c r="X213" s="364">
        <f t="shared" si="19"/>
        <v>12</v>
      </c>
      <c r="Y213" s="364">
        <f t="shared" si="19"/>
        <v>89</v>
      </c>
      <c r="Z213" s="364">
        <f t="shared" si="19"/>
        <v>91</v>
      </c>
      <c r="AA213" s="364">
        <f t="shared" si="19"/>
        <v>180</v>
      </c>
      <c r="AB213" s="364"/>
      <c r="AC213" s="364"/>
      <c r="AD213" s="364"/>
      <c r="AE213" s="364">
        <f t="shared" si="19"/>
        <v>64</v>
      </c>
      <c r="AF213" s="364">
        <f t="shared" si="19"/>
        <v>69</v>
      </c>
      <c r="AG213" s="364">
        <f t="shared" si="19"/>
        <v>133</v>
      </c>
      <c r="AH213" s="364">
        <f>SUM(AH203:AH212)</f>
        <v>3</v>
      </c>
      <c r="AI213" s="915"/>
      <c r="AJ213" s="915">
        <f t="shared" ref="AJ213:AL213" si="20">SUM(AJ203:AJ212)</f>
        <v>1</v>
      </c>
      <c r="AK213" s="915">
        <f t="shared" si="20"/>
        <v>39</v>
      </c>
      <c r="AL213" s="915">
        <f t="shared" si="20"/>
        <v>43</v>
      </c>
      <c r="AM213" s="426"/>
      <c r="AN213" s="2"/>
    </row>
    <row r="214" spans="1:40" s="24" customFormat="1" ht="22.5" customHeight="1">
      <c r="A214" s="1187" t="s">
        <v>663</v>
      </c>
      <c r="B214" s="1188"/>
      <c r="C214" s="1189"/>
      <c r="D214" s="364">
        <f>SUM(D213,D202)</f>
        <v>13</v>
      </c>
      <c r="E214" s="364"/>
      <c r="F214" s="364"/>
      <c r="G214" s="364">
        <f t="shared" ref="G214:AM214" si="21">SUM(G213,G202)</f>
        <v>72</v>
      </c>
      <c r="H214" s="364">
        <f t="shared" si="21"/>
        <v>55</v>
      </c>
      <c r="I214" s="364">
        <f t="shared" si="21"/>
        <v>748</v>
      </c>
      <c r="J214" s="364">
        <f t="shared" si="21"/>
        <v>372</v>
      </c>
      <c r="K214" s="364">
        <f t="shared" si="21"/>
        <v>376</v>
      </c>
      <c r="L214" s="364">
        <f t="shared" si="21"/>
        <v>13</v>
      </c>
      <c r="M214" s="364">
        <f t="shared" si="21"/>
        <v>88</v>
      </c>
      <c r="N214" s="364">
        <f t="shared" si="21"/>
        <v>89</v>
      </c>
      <c r="O214" s="364">
        <f t="shared" si="21"/>
        <v>177</v>
      </c>
      <c r="P214" s="364">
        <f t="shared" si="21"/>
        <v>14</v>
      </c>
      <c r="Q214" s="364">
        <f t="shared" si="21"/>
        <v>82</v>
      </c>
      <c r="R214" s="364">
        <f t="shared" si="21"/>
        <v>79</v>
      </c>
      <c r="S214" s="364">
        <f t="shared" si="21"/>
        <v>161</v>
      </c>
      <c r="T214" s="364">
        <f t="shared" si="21"/>
        <v>13</v>
      </c>
      <c r="U214" s="364">
        <f t="shared" si="21"/>
        <v>86</v>
      </c>
      <c r="V214" s="364">
        <f t="shared" si="21"/>
        <v>88</v>
      </c>
      <c r="W214" s="364">
        <f t="shared" si="21"/>
        <v>174</v>
      </c>
      <c r="X214" s="364">
        <f t="shared" si="21"/>
        <v>15</v>
      </c>
      <c r="Y214" s="364">
        <f t="shared" si="21"/>
        <v>116</v>
      </c>
      <c r="Z214" s="364">
        <f t="shared" si="21"/>
        <v>120</v>
      </c>
      <c r="AA214" s="364">
        <f t="shared" si="21"/>
        <v>236</v>
      </c>
      <c r="AB214" s="364"/>
      <c r="AC214" s="364"/>
      <c r="AD214" s="364"/>
      <c r="AE214" s="364">
        <f t="shared" si="21"/>
        <v>82</v>
      </c>
      <c r="AF214" s="364">
        <f t="shared" si="21"/>
        <v>85</v>
      </c>
      <c r="AG214" s="364">
        <f t="shared" si="21"/>
        <v>167</v>
      </c>
      <c r="AH214" s="364">
        <f>SUM(AH202,AH213)</f>
        <v>5</v>
      </c>
      <c r="AI214" s="915"/>
      <c r="AJ214" s="915">
        <f t="shared" ref="AJ214:AL214" si="22">SUM(AJ202,AJ213)</f>
        <v>2</v>
      </c>
      <c r="AK214" s="915">
        <f t="shared" si="22"/>
        <v>51</v>
      </c>
      <c r="AL214" s="915">
        <f t="shared" si="22"/>
        <v>58</v>
      </c>
      <c r="AM214" s="426">
        <f t="shared" si="21"/>
        <v>2</v>
      </c>
      <c r="AN214" s="2"/>
    </row>
    <row r="215" spans="1:40" ht="20.25" customHeight="1">
      <c r="A215" s="421" t="s">
        <v>390</v>
      </c>
      <c r="B215" s="398">
        <v>726315</v>
      </c>
      <c r="C215" s="399" t="s">
        <v>391</v>
      </c>
      <c r="D215" s="400">
        <v>1</v>
      </c>
      <c r="E215" s="400" t="s">
        <v>485</v>
      </c>
      <c r="F215" s="400"/>
      <c r="G215" s="400"/>
      <c r="H215" s="400">
        <v>9</v>
      </c>
      <c r="I215" s="400">
        <v>163</v>
      </c>
      <c r="J215" s="400">
        <v>89</v>
      </c>
      <c r="K215" s="400">
        <v>74</v>
      </c>
      <c r="L215" s="400">
        <v>2</v>
      </c>
      <c r="M215" s="401">
        <v>23</v>
      </c>
      <c r="N215" s="401">
        <v>16</v>
      </c>
      <c r="O215" s="401">
        <v>39</v>
      </c>
      <c r="P215" s="401">
        <v>2</v>
      </c>
      <c r="Q215" s="401">
        <v>20</v>
      </c>
      <c r="R215" s="401">
        <v>14</v>
      </c>
      <c r="S215" s="401">
        <v>34</v>
      </c>
      <c r="T215" s="401">
        <v>2</v>
      </c>
      <c r="U215" s="401">
        <v>14</v>
      </c>
      <c r="V215" s="401">
        <v>15</v>
      </c>
      <c r="W215" s="401">
        <v>29</v>
      </c>
      <c r="X215" s="401">
        <v>3</v>
      </c>
      <c r="Y215" s="401">
        <v>32</v>
      </c>
      <c r="Z215" s="401">
        <v>29</v>
      </c>
      <c r="AA215" s="401">
        <v>61</v>
      </c>
      <c r="AB215" s="400"/>
      <c r="AC215" s="400"/>
      <c r="AD215" s="400"/>
      <c r="AE215" s="400">
        <v>22</v>
      </c>
      <c r="AF215" s="400">
        <v>17</v>
      </c>
      <c r="AG215" s="400">
        <v>39</v>
      </c>
      <c r="AH215" s="400"/>
      <c r="AI215" s="400"/>
      <c r="AJ215" s="400">
        <v>1</v>
      </c>
      <c r="AK215" s="400">
        <v>10</v>
      </c>
      <c r="AL215" s="400">
        <v>11</v>
      </c>
      <c r="AM215" s="422">
        <v>1</v>
      </c>
    </row>
    <row r="216" spans="1:40" ht="20.25" customHeight="1">
      <c r="A216" s="421" t="s">
        <v>390</v>
      </c>
      <c r="B216" s="398">
        <v>726320</v>
      </c>
      <c r="C216" s="399" t="s">
        <v>393</v>
      </c>
      <c r="D216" s="400">
        <v>1</v>
      </c>
      <c r="E216" s="400" t="s">
        <v>485</v>
      </c>
      <c r="F216" s="400"/>
      <c r="G216" s="400">
        <v>10</v>
      </c>
      <c r="H216" s="400">
        <v>5</v>
      </c>
      <c r="I216" s="400">
        <v>90</v>
      </c>
      <c r="J216" s="400">
        <v>49</v>
      </c>
      <c r="K216" s="400">
        <v>41</v>
      </c>
      <c r="L216" s="400">
        <v>1</v>
      </c>
      <c r="M216" s="401">
        <v>6</v>
      </c>
      <c r="N216" s="401">
        <v>6</v>
      </c>
      <c r="O216" s="401">
        <v>12</v>
      </c>
      <c r="P216" s="401">
        <v>1</v>
      </c>
      <c r="Q216" s="401">
        <v>11</v>
      </c>
      <c r="R216" s="401">
        <v>10</v>
      </c>
      <c r="S216" s="401">
        <v>21</v>
      </c>
      <c r="T216" s="401">
        <v>1</v>
      </c>
      <c r="U216" s="401">
        <v>11</v>
      </c>
      <c r="V216" s="401">
        <v>9</v>
      </c>
      <c r="W216" s="401">
        <v>20</v>
      </c>
      <c r="X216" s="401">
        <v>2</v>
      </c>
      <c r="Y216" s="401">
        <v>21</v>
      </c>
      <c r="Z216" s="401">
        <v>16</v>
      </c>
      <c r="AA216" s="401">
        <v>37</v>
      </c>
      <c r="AB216" s="400"/>
      <c r="AC216" s="400"/>
      <c r="AD216" s="400"/>
      <c r="AE216" s="400">
        <v>8</v>
      </c>
      <c r="AF216" s="400">
        <v>8</v>
      </c>
      <c r="AG216" s="400">
        <v>16</v>
      </c>
      <c r="AH216" s="400">
        <v>1</v>
      </c>
      <c r="AI216" s="400"/>
      <c r="AJ216" s="400">
        <v>1</v>
      </c>
      <c r="AK216" s="400">
        <v>6</v>
      </c>
      <c r="AL216" s="400">
        <v>8</v>
      </c>
      <c r="AM216" s="422">
        <v>1</v>
      </c>
    </row>
    <row r="217" spans="1:40" ht="20.25" customHeight="1">
      <c r="A217" s="421" t="s">
        <v>390</v>
      </c>
      <c r="B217" s="398">
        <v>726323</v>
      </c>
      <c r="C217" s="399" t="s">
        <v>409</v>
      </c>
      <c r="D217" s="400">
        <v>1</v>
      </c>
      <c r="E217" s="400" t="s">
        <v>486</v>
      </c>
      <c r="F217" s="400"/>
      <c r="G217" s="400">
        <v>25</v>
      </c>
      <c r="H217" s="400">
        <v>21</v>
      </c>
      <c r="I217" s="400">
        <v>564</v>
      </c>
      <c r="J217" s="400">
        <v>320</v>
      </c>
      <c r="K217" s="400">
        <v>244</v>
      </c>
      <c r="L217" s="400">
        <v>5</v>
      </c>
      <c r="M217" s="401">
        <v>55</v>
      </c>
      <c r="N217" s="401">
        <v>55</v>
      </c>
      <c r="O217" s="401">
        <v>110</v>
      </c>
      <c r="P217" s="401">
        <v>5</v>
      </c>
      <c r="Q217" s="401">
        <v>75</v>
      </c>
      <c r="R217" s="401">
        <v>65</v>
      </c>
      <c r="S217" s="401">
        <v>140</v>
      </c>
      <c r="T217" s="401">
        <v>5</v>
      </c>
      <c r="U217" s="401">
        <v>65</v>
      </c>
      <c r="V217" s="401">
        <v>46</v>
      </c>
      <c r="W217" s="401">
        <v>111</v>
      </c>
      <c r="X217" s="401">
        <v>6</v>
      </c>
      <c r="Y217" s="401">
        <v>125</v>
      </c>
      <c r="Z217" s="401">
        <v>78</v>
      </c>
      <c r="AA217" s="401">
        <v>203</v>
      </c>
      <c r="AB217" s="400"/>
      <c r="AC217" s="400"/>
      <c r="AD217" s="400"/>
      <c r="AE217" s="400">
        <v>54</v>
      </c>
      <c r="AF217" s="400">
        <v>52</v>
      </c>
      <c r="AG217" s="400">
        <v>106</v>
      </c>
      <c r="AH217" s="400">
        <v>1</v>
      </c>
      <c r="AI217" s="400"/>
      <c r="AJ217" s="400">
        <v>2</v>
      </c>
      <c r="AK217" s="400">
        <v>30</v>
      </c>
      <c r="AL217" s="400">
        <v>33</v>
      </c>
      <c r="AM217" s="422">
        <v>1</v>
      </c>
    </row>
    <row r="218" spans="1:40" ht="20.25" customHeight="1">
      <c r="A218" s="421" t="s">
        <v>390</v>
      </c>
      <c r="B218" s="398">
        <v>726661</v>
      </c>
      <c r="C218" s="399" t="s">
        <v>417</v>
      </c>
      <c r="D218" s="400">
        <v>1</v>
      </c>
      <c r="E218" s="400" t="s">
        <v>485</v>
      </c>
      <c r="F218" s="400"/>
      <c r="G218" s="400"/>
      <c r="H218" s="400">
        <v>5</v>
      </c>
      <c r="I218" s="400">
        <v>97</v>
      </c>
      <c r="J218" s="400">
        <v>45</v>
      </c>
      <c r="K218" s="400">
        <v>52</v>
      </c>
      <c r="L218" s="400">
        <v>1</v>
      </c>
      <c r="M218" s="401">
        <v>7</v>
      </c>
      <c r="N218" s="401">
        <v>12</v>
      </c>
      <c r="O218" s="401">
        <v>19</v>
      </c>
      <c r="P218" s="401">
        <v>1</v>
      </c>
      <c r="Q218" s="401">
        <v>14</v>
      </c>
      <c r="R218" s="401">
        <v>10</v>
      </c>
      <c r="S218" s="401">
        <v>24</v>
      </c>
      <c r="T218" s="401">
        <v>1</v>
      </c>
      <c r="U218" s="401">
        <v>7</v>
      </c>
      <c r="V218" s="401">
        <v>13</v>
      </c>
      <c r="W218" s="401">
        <v>20</v>
      </c>
      <c r="X218" s="401">
        <v>2</v>
      </c>
      <c r="Y218" s="401">
        <v>17</v>
      </c>
      <c r="Z218" s="401">
        <v>17</v>
      </c>
      <c r="AA218" s="401">
        <v>34</v>
      </c>
      <c r="AB218" s="400"/>
      <c r="AC218" s="400"/>
      <c r="AD218" s="400"/>
      <c r="AE218" s="400">
        <v>7</v>
      </c>
      <c r="AF218" s="400">
        <v>14</v>
      </c>
      <c r="AG218" s="400">
        <v>21</v>
      </c>
      <c r="AH218" s="400"/>
      <c r="AI218" s="400"/>
      <c r="AJ218" s="400">
        <v>1</v>
      </c>
      <c r="AK218" s="400">
        <v>6</v>
      </c>
      <c r="AL218" s="400">
        <v>7</v>
      </c>
      <c r="AM218" s="422"/>
    </row>
    <row r="219" spans="1:40" ht="20.25" customHeight="1">
      <c r="A219" s="421" t="s">
        <v>390</v>
      </c>
      <c r="B219" s="398">
        <v>726659</v>
      </c>
      <c r="C219" s="399" t="s">
        <v>423</v>
      </c>
      <c r="D219" s="400">
        <v>1</v>
      </c>
      <c r="E219" s="400" t="s">
        <v>485</v>
      </c>
      <c r="F219" s="400"/>
      <c r="G219" s="400">
        <v>8</v>
      </c>
      <c r="H219" s="400">
        <v>7</v>
      </c>
      <c r="I219" s="400">
        <v>157</v>
      </c>
      <c r="J219" s="400">
        <v>76</v>
      </c>
      <c r="K219" s="400">
        <v>81</v>
      </c>
      <c r="L219" s="400">
        <v>1</v>
      </c>
      <c r="M219" s="401">
        <v>12</v>
      </c>
      <c r="N219" s="401">
        <v>14</v>
      </c>
      <c r="O219" s="401">
        <v>26</v>
      </c>
      <c r="P219" s="401">
        <v>2</v>
      </c>
      <c r="Q219" s="401">
        <v>12</v>
      </c>
      <c r="R219" s="401">
        <v>18</v>
      </c>
      <c r="S219" s="401">
        <v>30</v>
      </c>
      <c r="T219" s="401">
        <v>2</v>
      </c>
      <c r="U219" s="401">
        <v>20</v>
      </c>
      <c r="V219" s="401">
        <v>22</v>
      </c>
      <c r="W219" s="401">
        <v>42</v>
      </c>
      <c r="X219" s="401">
        <v>2</v>
      </c>
      <c r="Y219" s="401">
        <v>32</v>
      </c>
      <c r="Z219" s="401">
        <v>27</v>
      </c>
      <c r="AA219" s="401">
        <v>59</v>
      </c>
      <c r="AB219" s="400"/>
      <c r="AC219" s="400"/>
      <c r="AD219" s="400"/>
      <c r="AE219" s="400">
        <v>12</v>
      </c>
      <c r="AF219" s="400">
        <v>11</v>
      </c>
      <c r="AG219" s="400">
        <v>23</v>
      </c>
      <c r="AH219" s="400">
        <v>1</v>
      </c>
      <c r="AI219" s="400"/>
      <c r="AJ219" s="400">
        <v>1</v>
      </c>
      <c r="AK219" s="400">
        <v>8</v>
      </c>
      <c r="AL219" s="400">
        <v>10</v>
      </c>
      <c r="AM219" s="422"/>
    </row>
    <row r="220" spans="1:40" ht="20.25" customHeight="1">
      <c r="A220" s="421" t="s">
        <v>390</v>
      </c>
      <c r="B220" s="398">
        <v>726654</v>
      </c>
      <c r="C220" s="399" t="s">
        <v>436</v>
      </c>
      <c r="D220" s="400">
        <v>1</v>
      </c>
      <c r="E220" s="400" t="s">
        <v>485</v>
      </c>
      <c r="F220" s="400"/>
      <c r="G220" s="400"/>
      <c r="H220" s="400">
        <v>4</v>
      </c>
      <c r="I220" s="400">
        <v>83</v>
      </c>
      <c r="J220" s="400">
        <v>50</v>
      </c>
      <c r="K220" s="400">
        <v>33</v>
      </c>
      <c r="L220" s="400">
        <v>1</v>
      </c>
      <c r="M220" s="401">
        <v>8</v>
      </c>
      <c r="N220" s="401">
        <v>9</v>
      </c>
      <c r="O220" s="401">
        <v>17</v>
      </c>
      <c r="P220" s="401">
        <v>1</v>
      </c>
      <c r="Q220" s="401">
        <v>6</v>
      </c>
      <c r="R220" s="401">
        <v>5</v>
      </c>
      <c r="S220" s="401">
        <v>11</v>
      </c>
      <c r="T220" s="401">
        <v>1</v>
      </c>
      <c r="U220" s="401">
        <v>12</v>
      </c>
      <c r="V220" s="401">
        <v>8</v>
      </c>
      <c r="W220" s="401">
        <v>20</v>
      </c>
      <c r="X220" s="401">
        <v>1</v>
      </c>
      <c r="Y220" s="401">
        <v>24</v>
      </c>
      <c r="Z220" s="401">
        <v>11</v>
      </c>
      <c r="AA220" s="401">
        <v>35</v>
      </c>
      <c r="AB220" s="400"/>
      <c r="AC220" s="400"/>
      <c r="AD220" s="400"/>
      <c r="AE220" s="400">
        <v>5</v>
      </c>
      <c r="AF220" s="400">
        <v>6</v>
      </c>
      <c r="AG220" s="400">
        <v>11</v>
      </c>
      <c r="AH220" s="400"/>
      <c r="AI220" s="400"/>
      <c r="AJ220" s="400"/>
      <c r="AK220" s="400">
        <v>4</v>
      </c>
      <c r="AL220" s="400">
        <v>4</v>
      </c>
      <c r="AM220" s="422">
        <v>2</v>
      </c>
    </row>
    <row r="221" spans="1:40" s="24" customFormat="1" ht="20.25" customHeight="1">
      <c r="A221" s="1187" t="s">
        <v>664</v>
      </c>
      <c r="B221" s="1188"/>
      <c r="C221" s="1189"/>
      <c r="D221" s="364">
        <f>SUM(D215:D220)</f>
        <v>6</v>
      </c>
      <c r="E221" s="364"/>
      <c r="F221" s="364"/>
      <c r="G221" s="364">
        <f t="shared" ref="G221:AM221" si="23">SUM(G215:G220)</f>
        <v>43</v>
      </c>
      <c r="H221" s="364">
        <f t="shared" si="23"/>
        <v>51</v>
      </c>
      <c r="I221" s="364">
        <f t="shared" si="23"/>
        <v>1154</v>
      </c>
      <c r="J221" s="364">
        <f t="shared" si="23"/>
        <v>629</v>
      </c>
      <c r="K221" s="364">
        <f t="shared" si="23"/>
        <v>525</v>
      </c>
      <c r="L221" s="364">
        <f t="shared" si="23"/>
        <v>11</v>
      </c>
      <c r="M221" s="364">
        <f t="shared" si="23"/>
        <v>111</v>
      </c>
      <c r="N221" s="364">
        <f t="shared" si="23"/>
        <v>112</v>
      </c>
      <c r="O221" s="364">
        <f t="shared" si="23"/>
        <v>223</v>
      </c>
      <c r="P221" s="364">
        <f t="shared" si="23"/>
        <v>12</v>
      </c>
      <c r="Q221" s="364">
        <f t="shared" si="23"/>
        <v>138</v>
      </c>
      <c r="R221" s="364">
        <f t="shared" si="23"/>
        <v>122</v>
      </c>
      <c r="S221" s="364">
        <f t="shared" si="23"/>
        <v>260</v>
      </c>
      <c r="T221" s="364">
        <f t="shared" si="23"/>
        <v>12</v>
      </c>
      <c r="U221" s="364">
        <f t="shared" si="23"/>
        <v>129</v>
      </c>
      <c r="V221" s="364">
        <f t="shared" si="23"/>
        <v>113</v>
      </c>
      <c r="W221" s="364">
        <f t="shared" si="23"/>
        <v>242</v>
      </c>
      <c r="X221" s="364">
        <f t="shared" si="23"/>
        <v>16</v>
      </c>
      <c r="Y221" s="364">
        <f t="shared" si="23"/>
        <v>251</v>
      </c>
      <c r="Z221" s="364">
        <f t="shared" si="23"/>
        <v>178</v>
      </c>
      <c r="AA221" s="364">
        <f t="shared" si="23"/>
        <v>429</v>
      </c>
      <c r="AB221" s="364"/>
      <c r="AC221" s="364"/>
      <c r="AD221" s="364"/>
      <c r="AE221" s="364">
        <f t="shared" si="23"/>
        <v>108</v>
      </c>
      <c r="AF221" s="364">
        <f t="shared" si="23"/>
        <v>108</v>
      </c>
      <c r="AG221" s="364">
        <f t="shared" si="23"/>
        <v>216</v>
      </c>
      <c r="AH221" s="364">
        <f>SUM(AH215:AH220)</f>
        <v>3</v>
      </c>
      <c r="AI221" s="915"/>
      <c r="AJ221" s="915">
        <f t="shared" ref="AJ221:AL221" si="24">SUM(AJ215:AJ220)</f>
        <v>6</v>
      </c>
      <c r="AK221" s="915">
        <f t="shared" si="24"/>
        <v>64</v>
      </c>
      <c r="AL221" s="915">
        <f t="shared" si="24"/>
        <v>73</v>
      </c>
      <c r="AM221" s="426">
        <f t="shared" si="23"/>
        <v>5</v>
      </c>
      <c r="AN221" s="2"/>
    </row>
    <row r="222" spans="1:40" ht="16.5" customHeight="1">
      <c r="A222" s="427" t="s">
        <v>390</v>
      </c>
      <c r="B222" s="404">
        <v>726650</v>
      </c>
      <c r="C222" s="405" t="s">
        <v>394</v>
      </c>
      <c r="D222" s="406">
        <v>1</v>
      </c>
      <c r="E222" s="406" t="s">
        <v>485</v>
      </c>
      <c r="F222" s="406" t="s">
        <v>495</v>
      </c>
      <c r="G222" s="406">
        <v>8</v>
      </c>
      <c r="H222" s="406">
        <v>4</v>
      </c>
      <c r="I222" s="406">
        <v>37</v>
      </c>
      <c r="J222" s="406">
        <v>19</v>
      </c>
      <c r="K222" s="406">
        <v>18</v>
      </c>
      <c r="L222" s="406">
        <v>1</v>
      </c>
      <c r="M222" s="407">
        <v>3</v>
      </c>
      <c r="N222" s="407">
        <v>4</v>
      </c>
      <c r="O222" s="407">
        <v>7</v>
      </c>
      <c r="P222" s="407">
        <v>1</v>
      </c>
      <c r="Q222" s="407">
        <v>3</v>
      </c>
      <c r="R222" s="407">
        <v>2</v>
      </c>
      <c r="S222" s="407">
        <v>5</v>
      </c>
      <c r="T222" s="407">
        <v>1</v>
      </c>
      <c r="U222" s="407">
        <v>6</v>
      </c>
      <c r="V222" s="407">
        <v>4</v>
      </c>
      <c r="W222" s="407">
        <v>10</v>
      </c>
      <c r="X222" s="407">
        <v>1</v>
      </c>
      <c r="Y222" s="407">
        <v>7</v>
      </c>
      <c r="Z222" s="407">
        <v>8</v>
      </c>
      <c r="AA222" s="407">
        <v>15</v>
      </c>
      <c r="AB222" s="406"/>
      <c r="AC222" s="406"/>
      <c r="AD222" s="406"/>
      <c r="AE222" s="406">
        <v>1</v>
      </c>
      <c r="AF222" s="406">
        <v>3</v>
      </c>
      <c r="AG222" s="406">
        <v>4</v>
      </c>
      <c r="AH222" s="406"/>
      <c r="AI222" s="406"/>
      <c r="AJ222" s="406"/>
      <c r="AK222" s="406">
        <v>4</v>
      </c>
      <c r="AL222" s="406">
        <v>4</v>
      </c>
      <c r="AM222" s="428"/>
    </row>
    <row r="223" spans="1:40" ht="16.5" customHeight="1">
      <c r="A223" s="427" t="s">
        <v>390</v>
      </c>
      <c r="B223" s="404">
        <v>726335</v>
      </c>
      <c r="C223" s="405" t="s">
        <v>396</v>
      </c>
      <c r="D223" s="406">
        <v>1</v>
      </c>
      <c r="E223" s="406" t="s">
        <v>485</v>
      </c>
      <c r="F223" s="406" t="s">
        <v>495</v>
      </c>
      <c r="G223" s="406">
        <v>4</v>
      </c>
      <c r="H223" s="406">
        <v>4</v>
      </c>
      <c r="I223" s="406">
        <v>30</v>
      </c>
      <c r="J223" s="406">
        <v>20</v>
      </c>
      <c r="K223" s="406">
        <v>10</v>
      </c>
      <c r="L223" s="406">
        <v>1</v>
      </c>
      <c r="M223" s="407">
        <v>1</v>
      </c>
      <c r="N223" s="407">
        <v>2</v>
      </c>
      <c r="O223" s="407">
        <v>3</v>
      </c>
      <c r="P223" s="407">
        <v>1</v>
      </c>
      <c r="Q223" s="407">
        <v>2</v>
      </c>
      <c r="R223" s="407">
        <v>3</v>
      </c>
      <c r="S223" s="407">
        <v>5</v>
      </c>
      <c r="T223" s="407">
        <v>1</v>
      </c>
      <c r="U223" s="407">
        <v>5</v>
      </c>
      <c r="V223" s="407">
        <v>2</v>
      </c>
      <c r="W223" s="407">
        <v>7</v>
      </c>
      <c r="X223" s="407">
        <v>1</v>
      </c>
      <c r="Y223" s="407">
        <v>12</v>
      </c>
      <c r="Z223" s="407">
        <v>3</v>
      </c>
      <c r="AA223" s="407">
        <v>15</v>
      </c>
      <c r="AB223" s="406"/>
      <c r="AC223" s="406"/>
      <c r="AD223" s="406"/>
      <c r="AE223" s="406">
        <v>1</v>
      </c>
      <c r="AF223" s="406">
        <v>4</v>
      </c>
      <c r="AG223" s="406">
        <v>5</v>
      </c>
      <c r="AH223" s="406"/>
      <c r="AI223" s="406"/>
      <c r="AJ223" s="406"/>
      <c r="AK223" s="406">
        <v>3</v>
      </c>
      <c r="AL223" s="406">
        <v>3</v>
      </c>
      <c r="AM223" s="428"/>
    </row>
    <row r="224" spans="1:40" ht="16.5" customHeight="1">
      <c r="A224" s="427" t="s">
        <v>390</v>
      </c>
      <c r="B224" s="404">
        <v>726646</v>
      </c>
      <c r="C224" s="405" t="s">
        <v>397</v>
      </c>
      <c r="D224" s="406">
        <v>1</v>
      </c>
      <c r="E224" s="406" t="s">
        <v>485</v>
      </c>
      <c r="F224" s="406" t="s">
        <v>495</v>
      </c>
      <c r="G224" s="406">
        <v>7</v>
      </c>
      <c r="H224" s="406">
        <v>4</v>
      </c>
      <c r="I224" s="406">
        <v>29</v>
      </c>
      <c r="J224" s="406">
        <v>16</v>
      </c>
      <c r="K224" s="406">
        <v>13</v>
      </c>
      <c r="L224" s="406">
        <v>1</v>
      </c>
      <c r="M224" s="407">
        <v>1</v>
      </c>
      <c r="N224" s="407">
        <v>2</v>
      </c>
      <c r="O224" s="407">
        <v>3</v>
      </c>
      <c r="P224" s="407">
        <v>1</v>
      </c>
      <c r="Q224" s="407">
        <v>3</v>
      </c>
      <c r="R224" s="407">
        <v>3</v>
      </c>
      <c r="S224" s="407">
        <v>6</v>
      </c>
      <c r="T224" s="407">
        <v>1</v>
      </c>
      <c r="U224" s="407">
        <v>5</v>
      </c>
      <c r="V224" s="407">
        <v>3</v>
      </c>
      <c r="W224" s="407">
        <v>8</v>
      </c>
      <c r="X224" s="407">
        <v>1</v>
      </c>
      <c r="Y224" s="407">
        <v>7</v>
      </c>
      <c r="Z224" s="407">
        <v>5</v>
      </c>
      <c r="AA224" s="407">
        <v>12</v>
      </c>
      <c r="AB224" s="406"/>
      <c r="AC224" s="406"/>
      <c r="AD224" s="406"/>
      <c r="AE224" s="406">
        <v>1</v>
      </c>
      <c r="AF224" s="406">
        <v>1</v>
      </c>
      <c r="AG224" s="406">
        <v>2</v>
      </c>
      <c r="AH224" s="406"/>
      <c r="AI224" s="406"/>
      <c r="AJ224" s="406"/>
      <c r="AK224" s="406">
        <v>2</v>
      </c>
      <c r="AL224" s="406">
        <v>2</v>
      </c>
      <c r="AM224" s="428"/>
    </row>
    <row r="225" spans="1:39" ht="16.5" customHeight="1">
      <c r="A225" s="427" t="s">
        <v>390</v>
      </c>
      <c r="B225" s="404">
        <v>745122</v>
      </c>
      <c r="C225" s="405" t="s">
        <v>398</v>
      </c>
      <c r="D225" s="406">
        <v>1</v>
      </c>
      <c r="E225" s="406" t="s">
        <v>485</v>
      </c>
      <c r="F225" s="406" t="s">
        <v>495</v>
      </c>
      <c r="G225" s="406">
        <v>5</v>
      </c>
      <c r="H225" s="406">
        <v>4</v>
      </c>
      <c r="I225" s="406">
        <v>24</v>
      </c>
      <c r="J225" s="406">
        <v>12</v>
      </c>
      <c r="K225" s="406">
        <v>12</v>
      </c>
      <c r="L225" s="406">
        <v>1</v>
      </c>
      <c r="M225" s="407">
        <v>1</v>
      </c>
      <c r="N225" s="407">
        <v>4</v>
      </c>
      <c r="O225" s="407">
        <v>5</v>
      </c>
      <c r="P225" s="407">
        <v>1</v>
      </c>
      <c r="Q225" s="407">
        <v>2</v>
      </c>
      <c r="R225" s="407">
        <v>2</v>
      </c>
      <c r="S225" s="407">
        <v>4</v>
      </c>
      <c r="T225" s="407">
        <v>1</v>
      </c>
      <c r="U225" s="407">
        <v>5</v>
      </c>
      <c r="V225" s="407">
        <v>3</v>
      </c>
      <c r="W225" s="407">
        <v>8</v>
      </c>
      <c r="X225" s="407">
        <v>1</v>
      </c>
      <c r="Y225" s="407">
        <v>4</v>
      </c>
      <c r="Z225" s="407">
        <v>3</v>
      </c>
      <c r="AA225" s="407">
        <v>7</v>
      </c>
      <c r="AB225" s="406"/>
      <c r="AC225" s="406"/>
      <c r="AD225" s="406"/>
      <c r="AE225" s="406"/>
      <c r="AF225" s="406">
        <v>4</v>
      </c>
      <c r="AG225" s="406">
        <v>4</v>
      </c>
      <c r="AH225" s="406"/>
      <c r="AI225" s="406"/>
      <c r="AJ225" s="406"/>
      <c r="AK225" s="406">
        <v>2</v>
      </c>
      <c r="AL225" s="406">
        <v>2</v>
      </c>
      <c r="AM225" s="428"/>
    </row>
    <row r="226" spans="1:39" ht="16.5" customHeight="1">
      <c r="A226" s="427" t="s">
        <v>390</v>
      </c>
      <c r="B226" s="404">
        <v>726643</v>
      </c>
      <c r="C226" s="405" t="s">
        <v>399</v>
      </c>
      <c r="D226" s="406">
        <v>1</v>
      </c>
      <c r="E226" s="406" t="s">
        <v>485</v>
      </c>
      <c r="F226" s="406"/>
      <c r="G226" s="406">
        <v>14</v>
      </c>
      <c r="H226" s="406">
        <v>4</v>
      </c>
      <c r="I226" s="406">
        <v>31</v>
      </c>
      <c r="J226" s="406">
        <v>13</v>
      </c>
      <c r="K226" s="406">
        <v>18</v>
      </c>
      <c r="L226" s="406">
        <v>1</v>
      </c>
      <c r="M226" s="407">
        <v>3</v>
      </c>
      <c r="N226" s="407">
        <v>2</v>
      </c>
      <c r="O226" s="407">
        <v>5</v>
      </c>
      <c r="P226" s="407">
        <v>1</v>
      </c>
      <c r="Q226" s="407">
        <v>1</v>
      </c>
      <c r="R226" s="407">
        <v>4</v>
      </c>
      <c r="S226" s="407">
        <v>5</v>
      </c>
      <c r="T226" s="407">
        <v>1</v>
      </c>
      <c r="U226" s="407">
        <v>4</v>
      </c>
      <c r="V226" s="407">
        <v>4</v>
      </c>
      <c r="W226" s="407">
        <v>8</v>
      </c>
      <c r="X226" s="407">
        <v>1</v>
      </c>
      <c r="Y226" s="407">
        <v>5</v>
      </c>
      <c r="Z226" s="407">
        <v>8</v>
      </c>
      <c r="AA226" s="407">
        <v>13</v>
      </c>
      <c r="AB226" s="406"/>
      <c r="AC226" s="406"/>
      <c r="AD226" s="406"/>
      <c r="AE226" s="406">
        <v>3</v>
      </c>
      <c r="AF226" s="406">
        <v>2</v>
      </c>
      <c r="AG226" s="406">
        <v>5</v>
      </c>
      <c r="AH226" s="406"/>
      <c r="AI226" s="406"/>
      <c r="AJ226" s="406"/>
      <c r="AK226" s="406">
        <v>4</v>
      </c>
      <c r="AL226" s="406">
        <v>4</v>
      </c>
      <c r="AM226" s="428"/>
    </row>
    <row r="227" spans="1:39" ht="16.5" customHeight="1">
      <c r="A227" s="427" t="s">
        <v>390</v>
      </c>
      <c r="B227" s="404">
        <v>726638</v>
      </c>
      <c r="C227" s="405" t="s">
        <v>401</v>
      </c>
      <c r="D227" s="406">
        <v>1</v>
      </c>
      <c r="E227" s="406" t="s">
        <v>485</v>
      </c>
      <c r="F227" s="406" t="s">
        <v>495</v>
      </c>
      <c r="G227" s="406">
        <v>8</v>
      </c>
      <c r="H227" s="406">
        <v>4</v>
      </c>
      <c r="I227" s="406">
        <v>28</v>
      </c>
      <c r="J227" s="406">
        <v>11</v>
      </c>
      <c r="K227" s="406">
        <v>17</v>
      </c>
      <c r="L227" s="406">
        <v>1</v>
      </c>
      <c r="M227" s="407">
        <v>2</v>
      </c>
      <c r="N227" s="407">
        <v>2</v>
      </c>
      <c r="O227" s="407">
        <v>4</v>
      </c>
      <c r="P227" s="407">
        <v>1</v>
      </c>
      <c r="Q227" s="407">
        <v>2</v>
      </c>
      <c r="R227" s="407">
        <v>4</v>
      </c>
      <c r="S227" s="407">
        <v>6</v>
      </c>
      <c r="T227" s="407">
        <v>1</v>
      </c>
      <c r="U227" s="407">
        <v>6</v>
      </c>
      <c r="V227" s="407">
        <v>5</v>
      </c>
      <c r="W227" s="407">
        <v>11</v>
      </c>
      <c r="X227" s="407">
        <v>1</v>
      </c>
      <c r="Y227" s="407">
        <v>1</v>
      </c>
      <c r="Z227" s="407">
        <v>6</v>
      </c>
      <c r="AA227" s="407">
        <v>7</v>
      </c>
      <c r="AB227" s="406"/>
      <c r="AC227" s="406"/>
      <c r="AD227" s="406"/>
      <c r="AE227" s="406">
        <v>3</v>
      </c>
      <c r="AF227" s="406">
        <v>2</v>
      </c>
      <c r="AG227" s="406">
        <v>5</v>
      </c>
      <c r="AH227" s="406"/>
      <c r="AI227" s="406"/>
      <c r="AJ227" s="406"/>
      <c r="AK227" s="406">
        <v>2</v>
      </c>
      <c r="AL227" s="406">
        <v>2</v>
      </c>
      <c r="AM227" s="428"/>
    </row>
    <row r="228" spans="1:39" ht="16.5" customHeight="1">
      <c r="A228" s="427" t="s">
        <v>390</v>
      </c>
      <c r="B228" s="404">
        <v>726632</v>
      </c>
      <c r="C228" s="405" t="s">
        <v>402</v>
      </c>
      <c r="D228" s="406">
        <v>1</v>
      </c>
      <c r="E228" s="406" t="s">
        <v>485</v>
      </c>
      <c r="F228" s="406"/>
      <c r="G228" s="406">
        <v>10</v>
      </c>
      <c r="H228" s="406">
        <v>4</v>
      </c>
      <c r="I228" s="406">
        <v>20</v>
      </c>
      <c r="J228" s="406">
        <v>12</v>
      </c>
      <c r="K228" s="406">
        <v>8</v>
      </c>
      <c r="L228" s="406">
        <v>1</v>
      </c>
      <c r="M228" s="407">
        <v>2</v>
      </c>
      <c r="N228" s="407">
        <v>3</v>
      </c>
      <c r="O228" s="407">
        <v>5</v>
      </c>
      <c r="P228" s="407">
        <v>1</v>
      </c>
      <c r="Q228" s="407">
        <v>5</v>
      </c>
      <c r="R228" s="407">
        <v>2</v>
      </c>
      <c r="S228" s="407">
        <v>7</v>
      </c>
      <c r="T228" s="407">
        <v>1</v>
      </c>
      <c r="U228" s="407">
        <v>1</v>
      </c>
      <c r="V228" s="407">
        <v>1</v>
      </c>
      <c r="W228" s="407">
        <v>2</v>
      </c>
      <c r="X228" s="407">
        <v>1</v>
      </c>
      <c r="Y228" s="407">
        <v>4</v>
      </c>
      <c r="Z228" s="407">
        <v>2</v>
      </c>
      <c r="AA228" s="407">
        <v>6</v>
      </c>
      <c r="AB228" s="406"/>
      <c r="AC228" s="406"/>
      <c r="AD228" s="406"/>
      <c r="AE228" s="406"/>
      <c r="AF228" s="406">
        <v>3</v>
      </c>
      <c r="AG228" s="406">
        <v>3</v>
      </c>
      <c r="AH228" s="406"/>
      <c r="AI228" s="406"/>
      <c r="AJ228" s="406"/>
      <c r="AK228" s="406">
        <v>1</v>
      </c>
      <c r="AL228" s="406">
        <v>1</v>
      </c>
      <c r="AM228" s="428">
        <v>1</v>
      </c>
    </row>
    <row r="229" spans="1:39" ht="16.5" customHeight="1">
      <c r="A229" s="427" t="s">
        <v>390</v>
      </c>
      <c r="B229" s="404">
        <v>726623</v>
      </c>
      <c r="C229" s="405" t="s">
        <v>403</v>
      </c>
      <c r="D229" s="406">
        <v>1</v>
      </c>
      <c r="E229" s="406" t="s">
        <v>485</v>
      </c>
      <c r="F229" s="406"/>
      <c r="G229" s="406">
        <v>12</v>
      </c>
      <c r="H229" s="406">
        <v>4</v>
      </c>
      <c r="I229" s="406">
        <v>40</v>
      </c>
      <c r="J229" s="406">
        <v>18</v>
      </c>
      <c r="K229" s="406">
        <v>22</v>
      </c>
      <c r="L229" s="406">
        <v>1</v>
      </c>
      <c r="M229" s="407">
        <v>0</v>
      </c>
      <c r="N229" s="407">
        <v>4</v>
      </c>
      <c r="O229" s="407">
        <v>4</v>
      </c>
      <c r="P229" s="407">
        <v>1</v>
      </c>
      <c r="Q229" s="407">
        <v>7</v>
      </c>
      <c r="R229" s="407">
        <v>4</v>
      </c>
      <c r="S229" s="407">
        <v>11</v>
      </c>
      <c r="T229" s="407">
        <v>1</v>
      </c>
      <c r="U229" s="407">
        <v>5</v>
      </c>
      <c r="V229" s="407">
        <v>5</v>
      </c>
      <c r="W229" s="407">
        <v>10</v>
      </c>
      <c r="X229" s="407">
        <v>1</v>
      </c>
      <c r="Y229" s="407">
        <v>6</v>
      </c>
      <c r="Z229" s="407">
        <v>9</v>
      </c>
      <c r="AA229" s="407">
        <v>15</v>
      </c>
      <c r="AB229" s="406"/>
      <c r="AC229" s="406"/>
      <c r="AD229" s="406"/>
      <c r="AE229" s="406"/>
      <c r="AF229" s="406">
        <v>4</v>
      </c>
      <c r="AG229" s="406">
        <v>4</v>
      </c>
      <c r="AH229" s="406">
        <v>1</v>
      </c>
      <c r="AI229" s="406"/>
      <c r="AJ229" s="406">
        <v>1</v>
      </c>
      <c r="AK229" s="406">
        <v>4</v>
      </c>
      <c r="AL229" s="406">
        <v>6</v>
      </c>
      <c r="AM229" s="428"/>
    </row>
    <row r="230" spans="1:39" ht="16.5" customHeight="1">
      <c r="A230" s="427" t="s">
        <v>390</v>
      </c>
      <c r="B230" s="404">
        <v>726338</v>
      </c>
      <c r="C230" s="405" t="s">
        <v>406</v>
      </c>
      <c r="D230" s="406">
        <v>1</v>
      </c>
      <c r="E230" s="406" t="s">
        <v>485</v>
      </c>
      <c r="F230" s="406"/>
      <c r="G230" s="406">
        <v>9</v>
      </c>
      <c r="H230" s="406">
        <v>4</v>
      </c>
      <c r="I230" s="406">
        <v>74</v>
      </c>
      <c r="J230" s="406">
        <v>38</v>
      </c>
      <c r="K230" s="406">
        <v>36</v>
      </c>
      <c r="L230" s="406">
        <v>1</v>
      </c>
      <c r="M230" s="407">
        <v>9</v>
      </c>
      <c r="N230" s="407">
        <v>9</v>
      </c>
      <c r="O230" s="407">
        <v>18</v>
      </c>
      <c r="P230" s="407">
        <v>1</v>
      </c>
      <c r="Q230" s="407">
        <v>9</v>
      </c>
      <c r="R230" s="407">
        <v>6</v>
      </c>
      <c r="S230" s="407">
        <v>15</v>
      </c>
      <c r="T230" s="407">
        <v>1</v>
      </c>
      <c r="U230" s="407">
        <v>7</v>
      </c>
      <c r="V230" s="407">
        <v>5</v>
      </c>
      <c r="W230" s="407">
        <v>12</v>
      </c>
      <c r="X230" s="407">
        <v>1</v>
      </c>
      <c r="Y230" s="407">
        <v>13</v>
      </c>
      <c r="Z230" s="407">
        <v>16</v>
      </c>
      <c r="AA230" s="407">
        <v>29</v>
      </c>
      <c r="AB230" s="406">
        <v>13</v>
      </c>
      <c r="AC230" s="406">
        <v>14</v>
      </c>
      <c r="AD230" s="406">
        <v>27</v>
      </c>
      <c r="AE230" s="406">
        <v>8</v>
      </c>
      <c r="AF230" s="406">
        <v>9</v>
      </c>
      <c r="AG230" s="406">
        <v>17</v>
      </c>
      <c r="AH230" s="406">
        <v>1</v>
      </c>
      <c r="AI230" s="406"/>
      <c r="AJ230" s="406">
        <v>1</v>
      </c>
      <c r="AK230" s="406">
        <v>6</v>
      </c>
      <c r="AL230" s="406">
        <v>8</v>
      </c>
      <c r="AM230" s="428"/>
    </row>
    <row r="231" spans="1:39" ht="16.5" customHeight="1">
      <c r="A231" s="427" t="s">
        <v>390</v>
      </c>
      <c r="B231" s="404">
        <v>726355</v>
      </c>
      <c r="C231" s="405" t="s">
        <v>407</v>
      </c>
      <c r="D231" s="406">
        <v>1</v>
      </c>
      <c r="E231" s="406" t="s">
        <v>485</v>
      </c>
      <c r="F231" s="406" t="s">
        <v>495</v>
      </c>
      <c r="G231" s="406">
        <v>3</v>
      </c>
      <c r="H231" s="406">
        <v>4</v>
      </c>
      <c r="I231" s="406">
        <v>9</v>
      </c>
      <c r="J231" s="406">
        <v>6</v>
      </c>
      <c r="K231" s="406">
        <v>3</v>
      </c>
      <c r="L231" s="406">
        <v>1</v>
      </c>
      <c r="M231" s="407">
        <v>1</v>
      </c>
      <c r="N231" s="407">
        <v>1</v>
      </c>
      <c r="O231" s="407">
        <v>2</v>
      </c>
      <c r="P231" s="407">
        <v>1</v>
      </c>
      <c r="Q231" s="407">
        <v>1</v>
      </c>
      <c r="R231" s="407">
        <v>0</v>
      </c>
      <c r="S231" s="407">
        <v>1</v>
      </c>
      <c r="T231" s="407">
        <v>1</v>
      </c>
      <c r="U231" s="407">
        <v>3</v>
      </c>
      <c r="V231" s="407">
        <v>1</v>
      </c>
      <c r="W231" s="407">
        <v>4</v>
      </c>
      <c r="X231" s="407">
        <v>1</v>
      </c>
      <c r="Y231" s="407">
        <v>1</v>
      </c>
      <c r="Z231" s="407">
        <v>1</v>
      </c>
      <c r="AA231" s="407">
        <v>2</v>
      </c>
      <c r="AB231" s="406"/>
      <c r="AC231" s="406"/>
      <c r="AD231" s="406"/>
      <c r="AE231" s="406">
        <v>1</v>
      </c>
      <c r="AF231" s="406"/>
      <c r="AG231" s="406">
        <v>1</v>
      </c>
      <c r="AH231" s="406"/>
      <c r="AI231" s="406"/>
      <c r="AJ231" s="406"/>
      <c r="AK231" s="406">
        <v>1</v>
      </c>
      <c r="AL231" s="406">
        <v>1</v>
      </c>
      <c r="AM231" s="428"/>
    </row>
    <row r="232" spans="1:39" ht="16.5" customHeight="1">
      <c r="A232" s="427" t="s">
        <v>390</v>
      </c>
      <c r="B232" s="404">
        <v>726360</v>
      </c>
      <c r="C232" s="405" t="s">
        <v>408</v>
      </c>
      <c r="D232" s="406">
        <v>1</v>
      </c>
      <c r="E232" s="406" t="s">
        <v>485</v>
      </c>
      <c r="F232" s="406" t="s">
        <v>495</v>
      </c>
      <c r="G232" s="406">
        <v>3</v>
      </c>
      <c r="H232" s="406">
        <v>4</v>
      </c>
      <c r="I232" s="406">
        <v>18</v>
      </c>
      <c r="J232" s="406">
        <v>10</v>
      </c>
      <c r="K232" s="406">
        <v>8</v>
      </c>
      <c r="L232" s="406">
        <v>1</v>
      </c>
      <c r="M232" s="407">
        <v>4</v>
      </c>
      <c r="N232" s="407">
        <v>1</v>
      </c>
      <c r="O232" s="407">
        <v>5</v>
      </c>
      <c r="P232" s="407">
        <v>1</v>
      </c>
      <c r="Q232" s="407">
        <v>0</v>
      </c>
      <c r="R232" s="407">
        <v>1</v>
      </c>
      <c r="S232" s="407">
        <v>1</v>
      </c>
      <c r="T232" s="407">
        <v>1</v>
      </c>
      <c r="U232" s="407">
        <v>3</v>
      </c>
      <c r="V232" s="407">
        <v>1</v>
      </c>
      <c r="W232" s="407">
        <v>4</v>
      </c>
      <c r="X232" s="407">
        <v>1</v>
      </c>
      <c r="Y232" s="407">
        <v>3</v>
      </c>
      <c r="Z232" s="407">
        <v>5</v>
      </c>
      <c r="AA232" s="407">
        <v>8</v>
      </c>
      <c r="AB232" s="406"/>
      <c r="AC232" s="406"/>
      <c r="AD232" s="406"/>
      <c r="AE232" s="406">
        <v>3</v>
      </c>
      <c r="AF232" s="406">
        <v>1</v>
      </c>
      <c r="AG232" s="406">
        <v>4</v>
      </c>
      <c r="AH232" s="406"/>
      <c r="AI232" s="406"/>
      <c r="AJ232" s="406"/>
      <c r="AK232" s="406">
        <v>1</v>
      </c>
      <c r="AL232" s="406">
        <v>1</v>
      </c>
      <c r="AM232" s="428"/>
    </row>
    <row r="233" spans="1:39" ht="16.5" customHeight="1">
      <c r="A233" s="427" t="s">
        <v>390</v>
      </c>
      <c r="B233" s="404">
        <v>726613</v>
      </c>
      <c r="C233" s="405" t="s">
        <v>411</v>
      </c>
      <c r="D233" s="406">
        <v>1</v>
      </c>
      <c r="E233" s="406" t="s">
        <v>485</v>
      </c>
      <c r="F233" s="406"/>
      <c r="G233" s="406">
        <v>5</v>
      </c>
      <c r="H233" s="406">
        <v>5</v>
      </c>
      <c r="I233" s="406">
        <v>96</v>
      </c>
      <c r="J233" s="406">
        <v>45</v>
      </c>
      <c r="K233" s="406">
        <v>51</v>
      </c>
      <c r="L233" s="406">
        <v>1</v>
      </c>
      <c r="M233" s="407">
        <v>15</v>
      </c>
      <c r="N233" s="407">
        <v>14</v>
      </c>
      <c r="O233" s="407">
        <v>29</v>
      </c>
      <c r="P233" s="407">
        <v>1</v>
      </c>
      <c r="Q233" s="407">
        <v>8</v>
      </c>
      <c r="R233" s="407">
        <v>5</v>
      </c>
      <c r="S233" s="407">
        <v>13</v>
      </c>
      <c r="T233" s="407">
        <v>1</v>
      </c>
      <c r="U233" s="407">
        <v>10</v>
      </c>
      <c r="V233" s="407">
        <v>11</v>
      </c>
      <c r="W233" s="407">
        <v>21</v>
      </c>
      <c r="X233" s="407">
        <v>2</v>
      </c>
      <c r="Y233" s="407">
        <v>12</v>
      </c>
      <c r="Z233" s="407">
        <v>21</v>
      </c>
      <c r="AA233" s="407">
        <v>33</v>
      </c>
      <c r="AB233" s="406"/>
      <c r="AC233" s="406"/>
      <c r="AD233" s="406"/>
      <c r="AE233" s="406">
        <v>15</v>
      </c>
      <c r="AF233" s="406">
        <v>16</v>
      </c>
      <c r="AG233" s="406">
        <v>31</v>
      </c>
      <c r="AH233" s="406"/>
      <c r="AI233" s="406"/>
      <c r="AJ233" s="406">
        <v>1</v>
      </c>
      <c r="AK233" s="406">
        <v>5</v>
      </c>
      <c r="AL233" s="406">
        <v>6</v>
      </c>
      <c r="AM233" s="428"/>
    </row>
    <row r="234" spans="1:39" ht="16.5" customHeight="1">
      <c r="A234" s="427" t="s">
        <v>390</v>
      </c>
      <c r="B234" s="404">
        <v>726363</v>
      </c>
      <c r="C234" s="405" t="s">
        <v>414</v>
      </c>
      <c r="D234" s="406">
        <v>1</v>
      </c>
      <c r="E234" s="406" t="s">
        <v>485</v>
      </c>
      <c r="F234" s="406" t="s">
        <v>495</v>
      </c>
      <c r="G234" s="406">
        <v>3</v>
      </c>
      <c r="H234" s="406">
        <v>4</v>
      </c>
      <c r="I234" s="406">
        <v>11</v>
      </c>
      <c r="J234" s="406">
        <v>9</v>
      </c>
      <c r="K234" s="406">
        <v>2</v>
      </c>
      <c r="L234" s="406">
        <v>1</v>
      </c>
      <c r="M234" s="407">
        <v>2</v>
      </c>
      <c r="N234" s="407">
        <v>1</v>
      </c>
      <c r="O234" s="407">
        <v>3</v>
      </c>
      <c r="P234" s="407">
        <v>1</v>
      </c>
      <c r="Q234" s="407">
        <v>2</v>
      </c>
      <c r="R234" s="407">
        <v>1</v>
      </c>
      <c r="S234" s="407">
        <v>3</v>
      </c>
      <c r="T234" s="407">
        <v>1</v>
      </c>
      <c r="U234" s="407">
        <v>2</v>
      </c>
      <c r="V234" s="407">
        <v>0</v>
      </c>
      <c r="W234" s="407">
        <v>2</v>
      </c>
      <c r="X234" s="407">
        <v>1</v>
      </c>
      <c r="Y234" s="407">
        <v>3</v>
      </c>
      <c r="Z234" s="407">
        <v>0</v>
      </c>
      <c r="AA234" s="407">
        <v>3</v>
      </c>
      <c r="AB234" s="406"/>
      <c r="AC234" s="406"/>
      <c r="AD234" s="406"/>
      <c r="AE234" s="406">
        <v>2</v>
      </c>
      <c r="AF234" s="406">
        <v>1</v>
      </c>
      <c r="AG234" s="406">
        <v>3</v>
      </c>
      <c r="AH234" s="406"/>
      <c r="AI234" s="406"/>
      <c r="AJ234" s="406"/>
      <c r="AK234" s="406">
        <v>1</v>
      </c>
      <c r="AL234" s="406">
        <v>1</v>
      </c>
      <c r="AM234" s="428"/>
    </row>
    <row r="235" spans="1:39" ht="20.25" customHeight="1">
      <c r="A235" s="427" t="s">
        <v>390</v>
      </c>
      <c r="B235" s="404">
        <v>726603</v>
      </c>
      <c r="C235" s="405" t="s">
        <v>425</v>
      </c>
      <c r="D235" s="406">
        <v>1</v>
      </c>
      <c r="E235" s="406" t="s">
        <v>485</v>
      </c>
      <c r="F235" s="406"/>
      <c r="G235" s="406"/>
      <c r="H235" s="406">
        <v>4</v>
      </c>
      <c r="I235" s="406">
        <v>47</v>
      </c>
      <c r="J235" s="406">
        <v>28</v>
      </c>
      <c r="K235" s="406">
        <v>19</v>
      </c>
      <c r="L235" s="406">
        <v>1</v>
      </c>
      <c r="M235" s="407">
        <v>6</v>
      </c>
      <c r="N235" s="407">
        <v>4</v>
      </c>
      <c r="O235" s="407">
        <v>10</v>
      </c>
      <c r="P235" s="407">
        <v>1</v>
      </c>
      <c r="Q235" s="407">
        <v>7</v>
      </c>
      <c r="R235" s="407">
        <v>3</v>
      </c>
      <c r="S235" s="407">
        <v>10</v>
      </c>
      <c r="T235" s="407">
        <v>1</v>
      </c>
      <c r="U235" s="407">
        <v>5</v>
      </c>
      <c r="V235" s="407">
        <v>5</v>
      </c>
      <c r="W235" s="407">
        <v>10</v>
      </c>
      <c r="X235" s="407">
        <v>1</v>
      </c>
      <c r="Y235" s="407">
        <v>10</v>
      </c>
      <c r="Z235" s="407">
        <v>7</v>
      </c>
      <c r="AA235" s="407">
        <v>17</v>
      </c>
      <c r="AB235" s="406"/>
      <c r="AC235" s="406"/>
      <c r="AD235" s="406"/>
      <c r="AE235" s="406">
        <v>6</v>
      </c>
      <c r="AF235" s="406">
        <v>4</v>
      </c>
      <c r="AG235" s="406">
        <v>10</v>
      </c>
      <c r="AH235" s="406"/>
      <c r="AI235" s="406"/>
      <c r="AJ235" s="406"/>
      <c r="AK235" s="406">
        <v>5</v>
      </c>
      <c r="AL235" s="406">
        <v>5</v>
      </c>
      <c r="AM235" s="428"/>
    </row>
    <row r="236" spans="1:39" ht="20.25" customHeight="1">
      <c r="A236" s="427" t="s">
        <v>390</v>
      </c>
      <c r="B236" s="404">
        <v>726590</v>
      </c>
      <c r="C236" s="405" t="s">
        <v>428</v>
      </c>
      <c r="D236" s="406">
        <v>1</v>
      </c>
      <c r="E236" s="406" t="s">
        <v>485</v>
      </c>
      <c r="F236" s="406" t="s">
        <v>495</v>
      </c>
      <c r="G236" s="406">
        <v>6</v>
      </c>
      <c r="H236" s="406">
        <v>4</v>
      </c>
      <c r="I236" s="406">
        <v>20</v>
      </c>
      <c r="J236" s="406">
        <v>10</v>
      </c>
      <c r="K236" s="406">
        <v>10</v>
      </c>
      <c r="L236" s="406">
        <v>1</v>
      </c>
      <c r="M236" s="407">
        <v>4</v>
      </c>
      <c r="N236" s="407">
        <v>5</v>
      </c>
      <c r="O236" s="407">
        <v>9</v>
      </c>
      <c r="P236" s="407">
        <v>1</v>
      </c>
      <c r="Q236" s="407">
        <v>0</v>
      </c>
      <c r="R236" s="407">
        <v>1</v>
      </c>
      <c r="S236" s="407">
        <v>1</v>
      </c>
      <c r="T236" s="407">
        <v>1</v>
      </c>
      <c r="U236" s="407">
        <v>2</v>
      </c>
      <c r="V236" s="407">
        <v>2</v>
      </c>
      <c r="W236" s="407">
        <v>4</v>
      </c>
      <c r="X236" s="407">
        <v>1</v>
      </c>
      <c r="Y236" s="407">
        <v>4</v>
      </c>
      <c r="Z236" s="407">
        <v>2</v>
      </c>
      <c r="AA236" s="407">
        <v>6</v>
      </c>
      <c r="AB236" s="406"/>
      <c r="AC236" s="406"/>
      <c r="AD236" s="406"/>
      <c r="AE236" s="406">
        <v>4</v>
      </c>
      <c r="AF236" s="406">
        <v>5</v>
      </c>
      <c r="AG236" s="406">
        <v>9</v>
      </c>
      <c r="AH236" s="406"/>
      <c r="AI236" s="406"/>
      <c r="AJ236" s="406"/>
      <c r="AK236" s="406">
        <v>3</v>
      </c>
      <c r="AL236" s="406">
        <v>3</v>
      </c>
      <c r="AM236" s="428"/>
    </row>
    <row r="237" spans="1:39" ht="20.25" customHeight="1">
      <c r="A237" s="427" t="s">
        <v>390</v>
      </c>
      <c r="B237" s="404">
        <v>726370</v>
      </c>
      <c r="C237" s="405" t="s">
        <v>429</v>
      </c>
      <c r="D237" s="406">
        <v>1</v>
      </c>
      <c r="E237" s="406" t="s">
        <v>485</v>
      </c>
      <c r="F237" s="406" t="s">
        <v>495</v>
      </c>
      <c r="G237" s="406">
        <v>3</v>
      </c>
      <c r="H237" s="406">
        <v>3</v>
      </c>
      <c r="I237" s="406">
        <v>20</v>
      </c>
      <c r="J237" s="406">
        <v>13</v>
      </c>
      <c r="K237" s="406">
        <v>7</v>
      </c>
      <c r="L237" s="406">
        <v>1</v>
      </c>
      <c r="M237" s="407">
        <v>2</v>
      </c>
      <c r="N237" s="407">
        <v>3</v>
      </c>
      <c r="O237" s="407">
        <v>5</v>
      </c>
      <c r="P237" s="407">
        <v>1</v>
      </c>
      <c r="Q237" s="407">
        <v>7</v>
      </c>
      <c r="R237" s="407">
        <v>3</v>
      </c>
      <c r="S237" s="407">
        <v>10</v>
      </c>
      <c r="T237" s="407"/>
      <c r="U237" s="407"/>
      <c r="V237" s="407"/>
      <c r="W237" s="407"/>
      <c r="X237" s="407">
        <v>1</v>
      </c>
      <c r="Y237" s="407">
        <v>4</v>
      </c>
      <c r="Z237" s="407">
        <v>1</v>
      </c>
      <c r="AA237" s="407">
        <v>5</v>
      </c>
      <c r="AB237" s="406"/>
      <c r="AC237" s="406"/>
      <c r="AD237" s="406"/>
      <c r="AE237" s="406">
        <v>2</v>
      </c>
      <c r="AF237" s="406">
        <v>3</v>
      </c>
      <c r="AG237" s="406">
        <v>5</v>
      </c>
      <c r="AH237" s="406"/>
      <c r="AI237" s="406"/>
      <c r="AJ237" s="406"/>
      <c r="AK237" s="406">
        <v>2</v>
      </c>
      <c r="AL237" s="406">
        <v>2</v>
      </c>
      <c r="AM237" s="428"/>
    </row>
    <row r="238" spans="1:39" ht="20.25" customHeight="1">
      <c r="A238" s="427" t="s">
        <v>390</v>
      </c>
      <c r="B238" s="404">
        <v>726583</v>
      </c>
      <c r="C238" s="405" t="s">
        <v>430</v>
      </c>
      <c r="D238" s="406">
        <v>1</v>
      </c>
      <c r="E238" s="406" t="s">
        <v>485</v>
      </c>
      <c r="F238" s="406"/>
      <c r="G238" s="406"/>
      <c r="H238" s="406">
        <v>4</v>
      </c>
      <c r="I238" s="406">
        <v>50</v>
      </c>
      <c r="J238" s="406">
        <v>20</v>
      </c>
      <c r="K238" s="406">
        <v>30</v>
      </c>
      <c r="L238" s="406">
        <v>1</v>
      </c>
      <c r="M238" s="407">
        <v>6</v>
      </c>
      <c r="N238" s="407">
        <v>7</v>
      </c>
      <c r="O238" s="407">
        <v>13</v>
      </c>
      <c r="P238" s="407">
        <v>1</v>
      </c>
      <c r="Q238" s="407">
        <v>4</v>
      </c>
      <c r="R238" s="407">
        <v>8</v>
      </c>
      <c r="S238" s="407">
        <v>12</v>
      </c>
      <c r="T238" s="407">
        <v>1</v>
      </c>
      <c r="U238" s="407">
        <v>5</v>
      </c>
      <c r="V238" s="407">
        <v>7</v>
      </c>
      <c r="W238" s="407">
        <v>12</v>
      </c>
      <c r="X238" s="407">
        <v>1</v>
      </c>
      <c r="Y238" s="407">
        <v>5</v>
      </c>
      <c r="Z238" s="407">
        <v>8</v>
      </c>
      <c r="AA238" s="407">
        <v>13</v>
      </c>
      <c r="AB238" s="406"/>
      <c r="AC238" s="406"/>
      <c r="AD238" s="406"/>
      <c r="AE238" s="406">
        <v>4</v>
      </c>
      <c r="AF238" s="406">
        <v>6</v>
      </c>
      <c r="AG238" s="406">
        <v>10</v>
      </c>
      <c r="AH238" s="406"/>
      <c r="AI238" s="406"/>
      <c r="AJ238" s="406">
        <v>1</v>
      </c>
      <c r="AK238" s="406">
        <v>4</v>
      </c>
      <c r="AL238" s="406">
        <v>5</v>
      </c>
      <c r="AM238" s="428"/>
    </row>
    <row r="239" spans="1:39" ht="20.25" customHeight="1">
      <c r="A239" s="427" t="s">
        <v>390</v>
      </c>
      <c r="B239" s="404">
        <v>726580</v>
      </c>
      <c r="C239" s="405" t="s">
        <v>432</v>
      </c>
      <c r="D239" s="406">
        <v>1</v>
      </c>
      <c r="E239" s="406" t="s">
        <v>485</v>
      </c>
      <c r="F239" s="406" t="s">
        <v>495</v>
      </c>
      <c r="G239" s="406">
        <v>9</v>
      </c>
      <c r="H239" s="406">
        <v>4</v>
      </c>
      <c r="I239" s="406">
        <v>23</v>
      </c>
      <c r="J239" s="406">
        <v>11</v>
      </c>
      <c r="K239" s="406">
        <v>12</v>
      </c>
      <c r="L239" s="406">
        <v>1</v>
      </c>
      <c r="M239" s="407">
        <v>0</v>
      </c>
      <c r="N239" s="407">
        <v>1</v>
      </c>
      <c r="O239" s="407">
        <v>1</v>
      </c>
      <c r="P239" s="407">
        <v>1</v>
      </c>
      <c r="Q239" s="407">
        <v>1</v>
      </c>
      <c r="R239" s="407">
        <v>1</v>
      </c>
      <c r="S239" s="407">
        <v>2</v>
      </c>
      <c r="T239" s="407">
        <v>1</v>
      </c>
      <c r="U239" s="407">
        <v>2</v>
      </c>
      <c r="V239" s="407">
        <v>5</v>
      </c>
      <c r="W239" s="407">
        <v>7</v>
      </c>
      <c r="X239" s="407">
        <v>1</v>
      </c>
      <c r="Y239" s="407">
        <v>8</v>
      </c>
      <c r="Z239" s="407">
        <v>5</v>
      </c>
      <c r="AA239" s="407">
        <v>13</v>
      </c>
      <c r="AB239" s="406"/>
      <c r="AC239" s="406"/>
      <c r="AD239" s="406"/>
      <c r="AE239" s="406"/>
      <c r="AF239" s="406">
        <v>1</v>
      </c>
      <c r="AG239" s="406">
        <v>1</v>
      </c>
      <c r="AH239" s="406"/>
      <c r="AI239" s="406"/>
      <c r="AJ239" s="406"/>
      <c r="AK239" s="406">
        <v>1</v>
      </c>
      <c r="AL239" s="406">
        <v>1</v>
      </c>
      <c r="AM239" s="428"/>
    </row>
    <row r="240" spans="1:39" ht="20.25" customHeight="1">
      <c r="A240" s="427" t="s">
        <v>390</v>
      </c>
      <c r="B240" s="404">
        <v>726375</v>
      </c>
      <c r="C240" s="405" t="s">
        <v>433</v>
      </c>
      <c r="D240" s="406">
        <v>1</v>
      </c>
      <c r="E240" s="406" t="s">
        <v>485</v>
      </c>
      <c r="F240" s="406" t="s">
        <v>495</v>
      </c>
      <c r="G240" s="406">
        <v>2</v>
      </c>
      <c r="H240" s="406">
        <v>4</v>
      </c>
      <c r="I240" s="406">
        <v>17</v>
      </c>
      <c r="J240" s="406">
        <v>10</v>
      </c>
      <c r="K240" s="406">
        <v>7</v>
      </c>
      <c r="L240" s="406">
        <v>1</v>
      </c>
      <c r="M240" s="407">
        <v>2</v>
      </c>
      <c r="N240" s="407">
        <v>1</v>
      </c>
      <c r="O240" s="407">
        <v>3</v>
      </c>
      <c r="P240" s="407">
        <v>1</v>
      </c>
      <c r="Q240" s="407">
        <v>1</v>
      </c>
      <c r="R240" s="407">
        <v>2</v>
      </c>
      <c r="S240" s="407">
        <v>3</v>
      </c>
      <c r="T240" s="407">
        <v>1</v>
      </c>
      <c r="U240" s="407">
        <v>4</v>
      </c>
      <c r="V240" s="407">
        <v>1</v>
      </c>
      <c r="W240" s="407">
        <v>5</v>
      </c>
      <c r="X240" s="407">
        <v>1</v>
      </c>
      <c r="Y240" s="407">
        <v>3</v>
      </c>
      <c r="Z240" s="407">
        <v>3</v>
      </c>
      <c r="AA240" s="407">
        <v>6</v>
      </c>
      <c r="AB240" s="406"/>
      <c r="AC240" s="406"/>
      <c r="AD240" s="406"/>
      <c r="AE240" s="406">
        <v>1</v>
      </c>
      <c r="AF240" s="406">
        <v>1</v>
      </c>
      <c r="AG240" s="406">
        <v>2</v>
      </c>
      <c r="AH240" s="406"/>
      <c r="AI240" s="406"/>
      <c r="AJ240" s="406"/>
      <c r="AK240" s="406">
        <v>1</v>
      </c>
      <c r="AL240" s="406">
        <v>1</v>
      </c>
      <c r="AM240" s="428"/>
    </row>
    <row r="241" spans="1:40" ht="20.25" customHeight="1">
      <c r="A241" s="427" t="s">
        <v>390</v>
      </c>
      <c r="B241" s="404">
        <v>726577</v>
      </c>
      <c r="C241" s="405" t="s">
        <v>434</v>
      </c>
      <c r="D241" s="406">
        <v>1</v>
      </c>
      <c r="E241" s="406" t="s">
        <v>485</v>
      </c>
      <c r="F241" s="406"/>
      <c r="G241" s="406"/>
      <c r="H241" s="406">
        <v>5</v>
      </c>
      <c r="I241" s="406">
        <v>105</v>
      </c>
      <c r="J241" s="406">
        <v>58</v>
      </c>
      <c r="K241" s="406">
        <v>47</v>
      </c>
      <c r="L241" s="406">
        <v>1</v>
      </c>
      <c r="M241" s="407">
        <v>12</v>
      </c>
      <c r="N241" s="407">
        <v>7</v>
      </c>
      <c r="O241" s="407">
        <v>19</v>
      </c>
      <c r="P241" s="407">
        <v>1</v>
      </c>
      <c r="Q241" s="407">
        <v>9</v>
      </c>
      <c r="R241" s="407">
        <v>14</v>
      </c>
      <c r="S241" s="407">
        <v>23</v>
      </c>
      <c r="T241" s="407">
        <v>1</v>
      </c>
      <c r="U241" s="407">
        <v>16</v>
      </c>
      <c r="V241" s="407">
        <v>10</v>
      </c>
      <c r="W241" s="407">
        <v>26</v>
      </c>
      <c r="X241" s="407">
        <v>2</v>
      </c>
      <c r="Y241" s="407">
        <v>21</v>
      </c>
      <c r="Z241" s="407">
        <v>16</v>
      </c>
      <c r="AA241" s="407">
        <v>37</v>
      </c>
      <c r="AB241" s="406"/>
      <c r="AC241" s="406"/>
      <c r="AD241" s="406"/>
      <c r="AE241" s="406">
        <v>9</v>
      </c>
      <c r="AF241" s="406">
        <v>6</v>
      </c>
      <c r="AG241" s="406">
        <v>15</v>
      </c>
      <c r="AH241" s="406">
        <v>1</v>
      </c>
      <c r="AI241" s="406"/>
      <c r="AJ241" s="406">
        <v>1</v>
      </c>
      <c r="AK241" s="406">
        <v>7</v>
      </c>
      <c r="AL241" s="406">
        <v>9</v>
      </c>
      <c r="AM241" s="428"/>
    </row>
    <row r="242" spans="1:40" ht="20.25" customHeight="1">
      <c r="A242" s="427" t="s">
        <v>390</v>
      </c>
      <c r="B242" s="404">
        <v>726343</v>
      </c>
      <c r="C242" s="405" t="s">
        <v>439</v>
      </c>
      <c r="D242" s="406">
        <v>1</v>
      </c>
      <c r="E242" s="406" t="s">
        <v>485</v>
      </c>
      <c r="F242" s="406" t="s">
        <v>495</v>
      </c>
      <c r="G242" s="406">
        <v>10</v>
      </c>
      <c r="H242" s="406">
        <v>4</v>
      </c>
      <c r="I242" s="406">
        <v>28</v>
      </c>
      <c r="J242" s="406">
        <v>13</v>
      </c>
      <c r="K242" s="406">
        <v>15</v>
      </c>
      <c r="L242" s="406">
        <v>1</v>
      </c>
      <c r="M242" s="407">
        <v>3</v>
      </c>
      <c r="N242" s="407">
        <v>1</v>
      </c>
      <c r="O242" s="407">
        <v>4</v>
      </c>
      <c r="P242" s="407">
        <v>1</v>
      </c>
      <c r="Q242" s="407">
        <v>3</v>
      </c>
      <c r="R242" s="407">
        <v>2</v>
      </c>
      <c r="S242" s="407">
        <v>5</v>
      </c>
      <c r="T242" s="407">
        <v>1</v>
      </c>
      <c r="U242" s="407">
        <v>4</v>
      </c>
      <c r="V242" s="407">
        <v>6</v>
      </c>
      <c r="W242" s="407">
        <v>10</v>
      </c>
      <c r="X242" s="407">
        <v>1</v>
      </c>
      <c r="Y242" s="407">
        <v>3</v>
      </c>
      <c r="Z242" s="407">
        <v>6</v>
      </c>
      <c r="AA242" s="407">
        <v>9</v>
      </c>
      <c r="AB242" s="406"/>
      <c r="AC242" s="406"/>
      <c r="AD242" s="406"/>
      <c r="AE242" s="406">
        <v>3</v>
      </c>
      <c r="AF242" s="406">
        <v>1</v>
      </c>
      <c r="AG242" s="406">
        <v>4</v>
      </c>
      <c r="AH242" s="406"/>
      <c r="AI242" s="406"/>
      <c r="AJ242" s="406"/>
      <c r="AK242" s="406">
        <v>3</v>
      </c>
      <c r="AL242" s="406">
        <v>3</v>
      </c>
      <c r="AM242" s="428"/>
    </row>
    <row r="243" spans="1:40" ht="20.25" customHeight="1">
      <c r="A243" s="427" t="s">
        <v>390</v>
      </c>
      <c r="B243" s="404">
        <v>726377</v>
      </c>
      <c r="C243" s="405" t="s">
        <v>441</v>
      </c>
      <c r="D243" s="406">
        <v>1</v>
      </c>
      <c r="E243" s="406" t="s">
        <v>485</v>
      </c>
      <c r="F243" s="406" t="s">
        <v>495</v>
      </c>
      <c r="G243" s="406">
        <v>2</v>
      </c>
      <c r="H243" s="406">
        <v>4</v>
      </c>
      <c r="I243" s="406">
        <v>22</v>
      </c>
      <c r="J243" s="406">
        <v>12</v>
      </c>
      <c r="K243" s="406">
        <v>10</v>
      </c>
      <c r="L243" s="406">
        <v>1</v>
      </c>
      <c r="M243" s="407">
        <v>1</v>
      </c>
      <c r="N243" s="407">
        <v>4</v>
      </c>
      <c r="O243" s="407">
        <v>5</v>
      </c>
      <c r="P243" s="407">
        <v>1</v>
      </c>
      <c r="Q243" s="407">
        <v>5</v>
      </c>
      <c r="R243" s="407">
        <v>1</v>
      </c>
      <c r="S243" s="407">
        <v>6</v>
      </c>
      <c r="T243" s="407">
        <v>1</v>
      </c>
      <c r="U243" s="407">
        <v>3</v>
      </c>
      <c r="V243" s="407">
        <v>4</v>
      </c>
      <c r="W243" s="407">
        <v>7</v>
      </c>
      <c r="X243" s="407">
        <v>1</v>
      </c>
      <c r="Y243" s="407">
        <v>3</v>
      </c>
      <c r="Z243" s="407">
        <v>1</v>
      </c>
      <c r="AA243" s="407">
        <v>4</v>
      </c>
      <c r="AB243" s="406"/>
      <c r="AC243" s="406"/>
      <c r="AD243" s="406"/>
      <c r="AE243" s="406">
        <v>1</v>
      </c>
      <c r="AF243" s="406">
        <v>4</v>
      </c>
      <c r="AG243" s="406">
        <v>5</v>
      </c>
      <c r="AH243" s="406"/>
      <c r="AI243" s="406"/>
      <c r="AJ243" s="406"/>
      <c r="AK243" s="406">
        <v>2</v>
      </c>
      <c r="AL243" s="406">
        <v>2</v>
      </c>
      <c r="AM243" s="428"/>
    </row>
    <row r="244" spans="1:40" s="24" customFormat="1" ht="20.25" customHeight="1">
      <c r="A244" s="1187" t="s">
        <v>665</v>
      </c>
      <c r="B244" s="1188"/>
      <c r="C244" s="1189"/>
      <c r="D244" s="364">
        <f>SUM(D222:D243)</f>
        <v>22</v>
      </c>
      <c r="E244" s="364"/>
      <c r="F244" s="364"/>
      <c r="G244" s="364">
        <f t="shared" ref="G244:AM244" si="25">SUM(G222:G243)</f>
        <v>123</v>
      </c>
      <c r="H244" s="364">
        <f t="shared" si="25"/>
        <v>89</v>
      </c>
      <c r="I244" s="364">
        <f t="shared" si="25"/>
        <v>779</v>
      </c>
      <c r="J244" s="364">
        <f t="shared" si="25"/>
        <v>404</v>
      </c>
      <c r="K244" s="364">
        <f t="shared" si="25"/>
        <v>375</v>
      </c>
      <c r="L244" s="364">
        <f t="shared" si="25"/>
        <v>22</v>
      </c>
      <c r="M244" s="364">
        <f t="shared" si="25"/>
        <v>80</v>
      </c>
      <c r="N244" s="364">
        <f t="shared" si="25"/>
        <v>82</v>
      </c>
      <c r="O244" s="364">
        <f t="shared" si="25"/>
        <v>162</v>
      </c>
      <c r="P244" s="364">
        <f t="shared" si="25"/>
        <v>22</v>
      </c>
      <c r="Q244" s="364">
        <f t="shared" si="25"/>
        <v>82</v>
      </c>
      <c r="R244" s="364">
        <f t="shared" si="25"/>
        <v>72</v>
      </c>
      <c r="S244" s="364">
        <f t="shared" si="25"/>
        <v>154</v>
      </c>
      <c r="T244" s="364">
        <f t="shared" si="25"/>
        <v>21</v>
      </c>
      <c r="U244" s="364">
        <f t="shared" si="25"/>
        <v>103</v>
      </c>
      <c r="V244" s="364">
        <f t="shared" si="25"/>
        <v>85</v>
      </c>
      <c r="W244" s="364">
        <f t="shared" si="25"/>
        <v>188</v>
      </c>
      <c r="X244" s="364">
        <f t="shared" si="25"/>
        <v>24</v>
      </c>
      <c r="Y244" s="364">
        <f t="shared" si="25"/>
        <v>139</v>
      </c>
      <c r="Z244" s="364">
        <f t="shared" si="25"/>
        <v>136</v>
      </c>
      <c r="AA244" s="364">
        <f t="shared" si="25"/>
        <v>275</v>
      </c>
      <c r="AB244" s="364">
        <f t="shared" si="25"/>
        <v>13</v>
      </c>
      <c r="AC244" s="364">
        <f t="shared" si="25"/>
        <v>14</v>
      </c>
      <c r="AD244" s="364">
        <f t="shared" si="25"/>
        <v>27</v>
      </c>
      <c r="AE244" s="364">
        <f t="shared" si="25"/>
        <v>68</v>
      </c>
      <c r="AF244" s="364">
        <f t="shared" si="25"/>
        <v>81</v>
      </c>
      <c r="AG244" s="364">
        <f t="shared" si="25"/>
        <v>149</v>
      </c>
      <c r="AH244" s="364">
        <f>SUM(AH222:AH243)</f>
        <v>3</v>
      </c>
      <c r="AI244" s="915"/>
      <c r="AJ244" s="915">
        <f t="shared" ref="AJ244:AL244" si="26">SUM(AJ222:AJ243)</f>
        <v>5</v>
      </c>
      <c r="AK244" s="915">
        <f t="shared" si="26"/>
        <v>64</v>
      </c>
      <c r="AL244" s="915">
        <f t="shared" si="26"/>
        <v>72</v>
      </c>
      <c r="AM244" s="426">
        <f t="shared" si="25"/>
        <v>1</v>
      </c>
      <c r="AN244" s="2"/>
    </row>
    <row r="245" spans="1:40" s="24" customFormat="1" ht="20.25" customHeight="1">
      <c r="A245" s="1187" t="s">
        <v>666</v>
      </c>
      <c r="B245" s="1188"/>
      <c r="C245" s="1189"/>
      <c r="D245" s="364">
        <f>SUM(D244,D221)</f>
        <v>28</v>
      </c>
      <c r="E245" s="364"/>
      <c r="F245" s="364"/>
      <c r="G245" s="364">
        <f t="shared" ref="G245:AM245" si="27">SUM(G244,G221)</f>
        <v>166</v>
      </c>
      <c r="H245" s="364">
        <f t="shared" si="27"/>
        <v>140</v>
      </c>
      <c r="I245" s="364">
        <f t="shared" si="27"/>
        <v>1933</v>
      </c>
      <c r="J245" s="364">
        <f t="shared" si="27"/>
        <v>1033</v>
      </c>
      <c r="K245" s="364">
        <f t="shared" si="27"/>
        <v>900</v>
      </c>
      <c r="L245" s="364">
        <f t="shared" si="27"/>
        <v>33</v>
      </c>
      <c r="M245" s="364">
        <f t="shared" si="27"/>
        <v>191</v>
      </c>
      <c r="N245" s="364">
        <f t="shared" si="27"/>
        <v>194</v>
      </c>
      <c r="O245" s="364">
        <f t="shared" si="27"/>
        <v>385</v>
      </c>
      <c r="P245" s="364">
        <f t="shared" si="27"/>
        <v>34</v>
      </c>
      <c r="Q245" s="364">
        <f t="shared" si="27"/>
        <v>220</v>
      </c>
      <c r="R245" s="364">
        <f t="shared" si="27"/>
        <v>194</v>
      </c>
      <c r="S245" s="364">
        <f t="shared" si="27"/>
        <v>414</v>
      </c>
      <c r="T245" s="364">
        <f t="shared" si="27"/>
        <v>33</v>
      </c>
      <c r="U245" s="364">
        <f t="shared" si="27"/>
        <v>232</v>
      </c>
      <c r="V245" s="364">
        <f t="shared" si="27"/>
        <v>198</v>
      </c>
      <c r="W245" s="364">
        <f t="shared" si="27"/>
        <v>430</v>
      </c>
      <c r="X245" s="364">
        <f t="shared" si="27"/>
        <v>40</v>
      </c>
      <c r="Y245" s="364">
        <f t="shared" si="27"/>
        <v>390</v>
      </c>
      <c r="Z245" s="364">
        <f t="shared" si="27"/>
        <v>314</v>
      </c>
      <c r="AA245" s="364">
        <f t="shared" si="27"/>
        <v>704</v>
      </c>
      <c r="AB245" s="364">
        <f t="shared" si="27"/>
        <v>13</v>
      </c>
      <c r="AC245" s="364">
        <f t="shared" si="27"/>
        <v>14</v>
      </c>
      <c r="AD245" s="364">
        <f t="shared" si="27"/>
        <v>27</v>
      </c>
      <c r="AE245" s="364">
        <f t="shared" si="27"/>
        <v>176</v>
      </c>
      <c r="AF245" s="364">
        <f t="shared" si="27"/>
        <v>189</v>
      </c>
      <c r="AG245" s="364">
        <f t="shared" si="27"/>
        <v>365</v>
      </c>
      <c r="AH245" s="364">
        <f>SUM(AH221,AH244)</f>
        <v>6</v>
      </c>
      <c r="AI245" s="915"/>
      <c r="AJ245" s="915">
        <f t="shared" ref="AJ245:AL245" si="28">SUM(AJ221,AJ244)</f>
        <v>11</v>
      </c>
      <c r="AK245" s="915">
        <f t="shared" si="28"/>
        <v>128</v>
      </c>
      <c r="AL245" s="915">
        <f t="shared" si="28"/>
        <v>145</v>
      </c>
      <c r="AM245" s="426">
        <f t="shared" si="27"/>
        <v>6</v>
      </c>
      <c r="AN245" s="2"/>
    </row>
    <row r="246" spans="1:40" ht="20.25" customHeight="1">
      <c r="A246" s="421" t="s">
        <v>442</v>
      </c>
      <c r="B246" s="398">
        <v>726197</v>
      </c>
      <c r="C246" s="399" t="s">
        <v>445</v>
      </c>
      <c r="D246" s="400">
        <v>1</v>
      </c>
      <c r="E246" s="400" t="s">
        <v>485</v>
      </c>
      <c r="F246" s="400"/>
      <c r="G246" s="400">
        <v>10</v>
      </c>
      <c r="H246" s="400">
        <v>8</v>
      </c>
      <c r="I246" s="400">
        <v>155</v>
      </c>
      <c r="J246" s="400">
        <v>71</v>
      </c>
      <c r="K246" s="400">
        <v>84</v>
      </c>
      <c r="L246" s="400">
        <v>2</v>
      </c>
      <c r="M246" s="401">
        <v>24</v>
      </c>
      <c r="N246" s="401">
        <v>25</v>
      </c>
      <c r="O246" s="401">
        <v>49</v>
      </c>
      <c r="P246" s="401">
        <v>2</v>
      </c>
      <c r="Q246" s="401">
        <v>11</v>
      </c>
      <c r="R246" s="401">
        <v>15</v>
      </c>
      <c r="S246" s="401">
        <v>26</v>
      </c>
      <c r="T246" s="401">
        <v>2</v>
      </c>
      <c r="U246" s="401">
        <v>15</v>
      </c>
      <c r="V246" s="401">
        <v>16</v>
      </c>
      <c r="W246" s="401">
        <v>31</v>
      </c>
      <c r="X246" s="401">
        <v>2</v>
      </c>
      <c r="Y246" s="401">
        <v>21</v>
      </c>
      <c r="Z246" s="401">
        <v>28</v>
      </c>
      <c r="AA246" s="401">
        <v>49</v>
      </c>
      <c r="AB246" s="400"/>
      <c r="AC246" s="400"/>
      <c r="AD246" s="400"/>
      <c r="AE246" s="400">
        <v>20</v>
      </c>
      <c r="AF246" s="400">
        <v>18</v>
      </c>
      <c r="AG246" s="400">
        <v>38</v>
      </c>
      <c r="AH246" s="400">
        <v>1</v>
      </c>
      <c r="AI246" s="400"/>
      <c r="AJ246" s="400">
        <v>1</v>
      </c>
      <c r="AK246" s="400">
        <v>10</v>
      </c>
      <c r="AL246" s="400">
        <v>12</v>
      </c>
      <c r="AM246" s="422">
        <v>1</v>
      </c>
    </row>
    <row r="247" spans="1:40" s="24" customFormat="1" ht="20.25" customHeight="1" thickBot="1">
      <c r="A247" s="1205" t="s">
        <v>667</v>
      </c>
      <c r="B247" s="1206"/>
      <c r="C247" s="1207"/>
      <c r="D247" s="431">
        <f>SUM(D246)</f>
        <v>1</v>
      </c>
      <c r="E247" s="431"/>
      <c r="F247" s="431"/>
      <c r="G247" s="431">
        <f t="shared" ref="G247:AM247" si="29">SUM(G246)</f>
        <v>10</v>
      </c>
      <c r="H247" s="431">
        <f t="shared" si="29"/>
        <v>8</v>
      </c>
      <c r="I247" s="431">
        <f t="shared" si="29"/>
        <v>155</v>
      </c>
      <c r="J247" s="431">
        <f t="shared" si="29"/>
        <v>71</v>
      </c>
      <c r="K247" s="431">
        <f t="shared" si="29"/>
        <v>84</v>
      </c>
      <c r="L247" s="431">
        <f t="shared" si="29"/>
        <v>2</v>
      </c>
      <c r="M247" s="431">
        <f t="shared" si="29"/>
        <v>24</v>
      </c>
      <c r="N247" s="431">
        <f t="shared" si="29"/>
        <v>25</v>
      </c>
      <c r="O247" s="431">
        <f t="shared" si="29"/>
        <v>49</v>
      </c>
      <c r="P247" s="431">
        <f t="shared" si="29"/>
        <v>2</v>
      </c>
      <c r="Q247" s="431">
        <f t="shared" si="29"/>
        <v>11</v>
      </c>
      <c r="R247" s="431">
        <f t="shared" si="29"/>
        <v>15</v>
      </c>
      <c r="S247" s="431">
        <f t="shared" si="29"/>
        <v>26</v>
      </c>
      <c r="T247" s="431">
        <f t="shared" si="29"/>
        <v>2</v>
      </c>
      <c r="U247" s="431">
        <f t="shared" si="29"/>
        <v>15</v>
      </c>
      <c r="V247" s="431">
        <f t="shared" si="29"/>
        <v>16</v>
      </c>
      <c r="W247" s="431">
        <f t="shared" si="29"/>
        <v>31</v>
      </c>
      <c r="X247" s="431">
        <f t="shared" si="29"/>
        <v>2</v>
      </c>
      <c r="Y247" s="431">
        <f t="shared" si="29"/>
        <v>21</v>
      </c>
      <c r="Z247" s="431">
        <f t="shared" si="29"/>
        <v>28</v>
      </c>
      <c r="AA247" s="431">
        <f t="shared" si="29"/>
        <v>49</v>
      </c>
      <c r="AB247" s="431"/>
      <c r="AC247" s="431"/>
      <c r="AD247" s="431"/>
      <c r="AE247" s="431">
        <f t="shared" si="29"/>
        <v>20</v>
      </c>
      <c r="AF247" s="431">
        <f t="shared" si="29"/>
        <v>18</v>
      </c>
      <c r="AG247" s="431">
        <f t="shared" si="29"/>
        <v>38</v>
      </c>
      <c r="AH247" s="431">
        <f t="shared" si="29"/>
        <v>1</v>
      </c>
      <c r="AI247" s="431"/>
      <c r="AJ247" s="431">
        <f t="shared" si="29"/>
        <v>1</v>
      </c>
      <c r="AK247" s="431">
        <f t="shared" si="29"/>
        <v>10</v>
      </c>
      <c r="AL247" s="431">
        <f t="shared" si="29"/>
        <v>12</v>
      </c>
      <c r="AM247" s="432">
        <f t="shared" si="29"/>
        <v>1</v>
      </c>
      <c r="AN247" s="2"/>
    </row>
    <row r="248" spans="1:40" s="24" customFormat="1" ht="27" customHeight="1">
      <c r="A248" s="1208" t="s">
        <v>668</v>
      </c>
      <c r="B248" s="1209"/>
      <c r="C248" s="1210"/>
      <c r="D248" s="433">
        <f>SUM(D47,D133,D164,D182,D202,D221,D247)</f>
        <v>81</v>
      </c>
      <c r="E248" s="433"/>
      <c r="F248" s="433"/>
      <c r="G248" s="433">
        <f t="shared" ref="G248:AM248" si="30">SUM(G47,G133,G164,G182,G202,G221,G247)</f>
        <v>926</v>
      </c>
      <c r="H248" s="433">
        <f t="shared" si="30"/>
        <v>795</v>
      </c>
      <c r="I248" s="433">
        <f t="shared" si="30"/>
        <v>18583</v>
      </c>
      <c r="J248" s="433">
        <f t="shared" si="30"/>
        <v>9666</v>
      </c>
      <c r="K248" s="433">
        <f t="shared" si="30"/>
        <v>8916</v>
      </c>
      <c r="L248" s="433">
        <f t="shared" si="30"/>
        <v>192</v>
      </c>
      <c r="M248" s="433">
        <f t="shared" si="30"/>
        <v>2405</v>
      </c>
      <c r="N248" s="433">
        <f t="shared" si="30"/>
        <v>2092</v>
      </c>
      <c r="O248" s="433">
        <f t="shared" si="30"/>
        <v>4497</v>
      </c>
      <c r="P248" s="433">
        <f t="shared" si="30"/>
        <v>186</v>
      </c>
      <c r="Q248" s="433">
        <f t="shared" si="30"/>
        <v>2117</v>
      </c>
      <c r="R248" s="433">
        <f t="shared" si="30"/>
        <v>1986</v>
      </c>
      <c r="S248" s="433">
        <f t="shared" si="30"/>
        <v>4103</v>
      </c>
      <c r="T248" s="433">
        <f t="shared" si="30"/>
        <v>187</v>
      </c>
      <c r="U248" s="433">
        <f t="shared" si="30"/>
        <v>2114</v>
      </c>
      <c r="V248" s="433">
        <f t="shared" si="30"/>
        <v>2021</v>
      </c>
      <c r="W248" s="433">
        <f t="shared" si="30"/>
        <v>4135</v>
      </c>
      <c r="X248" s="433">
        <f t="shared" si="30"/>
        <v>230</v>
      </c>
      <c r="Y248" s="433">
        <f t="shared" si="30"/>
        <v>3030</v>
      </c>
      <c r="Z248" s="433">
        <f t="shared" si="30"/>
        <v>2817</v>
      </c>
      <c r="AA248" s="433">
        <f t="shared" si="30"/>
        <v>5847</v>
      </c>
      <c r="AB248" s="433">
        <f t="shared" si="30"/>
        <v>231</v>
      </c>
      <c r="AC248" s="433">
        <f t="shared" si="30"/>
        <v>256</v>
      </c>
      <c r="AD248" s="433">
        <f t="shared" si="30"/>
        <v>487</v>
      </c>
      <c r="AE248" s="433">
        <f t="shared" si="30"/>
        <v>2205</v>
      </c>
      <c r="AF248" s="433">
        <f t="shared" si="30"/>
        <v>1940</v>
      </c>
      <c r="AG248" s="433">
        <f t="shared" si="30"/>
        <v>4145</v>
      </c>
      <c r="AH248" s="433">
        <f t="shared" si="30"/>
        <v>57</v>
      </c>
      <c r="AI248" s="433"/>
      <c r="AJ248" s="433">
        <f t="shared" si="30"/>
        <v>46</v>
      </c>
      <c r="AK248" s="433">
        <f t="shared" si="30"/>
        <v>969</v>
      </c>
      <c r="AL248" s="433">
        <f t="shared" si="30"/>
        <v>1072</v>
      </c>
      <c r="AM248" s="434">
        <f t="shared" si="30"/>
        <v>99</v>
      </c>
      <c r="AN248" s="2"/>
    </row>
    <row r="249" spans="1:40" s="24" customFormat="1" ht="27" customHeight="1">
      <c r="A249" s="1211" t="s">
        <v>669</v>
      </c>
      <c r="B249" s="1212"/>
      <c r="C249" s="1213"/>
      <c r="D249" s="408">
        <f>SUM(D130,D138,D176,D197,D213,D244)</f>
        <v>143</v>
      </c>
      <c r="E249" s="408"/>
      <c r="F249" s="408"/>
      <c r="G249" s="408">
        <f t="shared" ref="G249:AM249" si="31">SUM(G130,G138,G176,G197,G213,G244)</f>
        <v>756</v>
      </c>
      <c r="H249" s="408">
        <f t="shared" si="31"/>
        <v>672</v>
      </c>
      <c r="I249" s="408">
        <f t="shared" si="31"/>
        <v>9806</v>
      </c>
      <c r="J249" s="408">
        <f t="shared" si="31"/>
        <v>5000</v>
      </c>
      <c r="K249" s="408">
        <f t="shared" si="31"/>
        <v>4806</v>
      </c>
      <c r="L249" s="408">
        <f t="shared" si="31"/>
        <v>165</v>
      </c>
      <c r="M249" s="408">
        <f t="shared" si="31"/>
        <v>1138</v>
      </c>
      <c r="N249" s="408">
        <f t="shared" si="31"/>
        <v>1079</v>
      </c>
      <c r="O249" s="408">
        <f t="shared" si="31"/>
        <v>2217</v>
      </c>
      <c r="P249" s="408">
        <f t="shared" si="31"/>
        <v>158</v>
      </c>
      <c r="Q249" s="408">
        <f t="shared" si="31"/>
        <v>1039</v>
      </c>
      <c r="R249" s="408">
        <f t="shared" si="31"/>
        <v>970</v>
      </c>
      <c r="S249" s="408">
        <f t="shared" si="31"/>
        <v>2009</v>
      </c>
      <c r="T249" s="408">
        <f t="shared" si="31"/>
        <v>157</v>
      </c>
      <c r="U249" s="408">
        <f t="shared" si="31"/>
        <v>1163</v>
      </c>
      <c r="V249" s="408">
        <f t="shared" si="31"/>
        <v>1126</v>
      </c>
      <c r="W249" s="408">
        <f t="shared" si="31"/>
        <v>2289</v>
      </c>
      <c r="X249" s="408">
        <f t="shared" si="31"/>
        <v>192</v>
      </c>
      <c r="Y249" s="408">
        <f t="shared" si="31"/>
        <v>1660</v>
      </c>
      <c r="Z249" s="408">
        <f t="shared" si="31"/>
        <v>1631</v>
      </c>
      <c r="AA249" s="408">
        <f t="shared" si="31"/>
        <v>3291</v>
      </c>
      <c r="AB249" s="408">
        <f t="shared" si="31"/>
        <v>13</v>
      </c>
      <c r="AC249" s="408">
        <f t="shared" si="31"/>
        <v>14</v>
      </c>
      <c r="AD249" s="408">
        <f t="shared" si="31"/>
        <v>27</v>
      </c>
      <c r="AE249" s="408">
        <f t="shared" si="31"/>
        <v>1088</v>
      </c>
      <c r="AF249" s="408">
        <f t="shared" si="31"/>
        <v>1046</v>
      </c>
      <c r="AG249" s="408">
        <f t="shared" si="31"/>
        <v>2134</v>
      </c>
      <c r="AH249" s="408">
        <f t="shared" si="31"/>
        <v>63</v>
      </c>
      <c r="AI249" s="408"/>
      <c r="AJ249" s="408">
        <f t="shared" si="31"/>
        <v>40</v>
      </c>
      <c r="AK249" s="408">
        <f t="shared" si="31"/>
        <v>630</v>
      </c>
      <c r="AL249" s="408">
        <f t="shared" si="31"/>
        <v>733</v>
      </c>
      <c r="AM249" s="429">
        <f t="shared" si="31"/>
        <v>20</v>
      </c>
      <c r="AN249" s="2"/>
    </row>
    <row r="250" spans="1:40" s="24" customFormat="1" ht="27" customHeight="1" thickBot="1">
      <c r="A250" s="1214" t="s">
        <v>670</v>
      </c>
      <c r="B250" s="1215"/>
      <c r="C250" s="1216"/>
      <c r="D250" s="409">
        <f>SUM(D248:D249)</f>
        <v>224</v>
      </c>
      <c r="E250" s="409"/>
      <c r="F250" s="409"/>
      <c r="G250" s="409">
        <f t="shared" ref="G250:AM250" si="32">SUM(G248:G249)</f>
        <v>1682</v>
      </c>
      <c r="H250" s="409">
        <f t="shared" si="32"/>
        <v>1467</v>
      </c>
      <c r="I250" s="409">
        <f t="shared" si="32"/>
        <v>28389</v>
      </c>
      <c r="J250" s="409">
        <f t="shared" si="32"/>
        <v>14666</v>
      </c>
      <c r="K250" s="409">
        <f t="shared" si="32"/>
        <v>13722</v>
      </c>
      <c r="L250" s="409">
        <f t="shared" si="32"/>
        <v>357</v>
      </c>
      <c r="M250" s="409">
        <f t="shared" si="32"/>
        <v>3543</v>
      </c>
      <c r="N250" s="409">
        <f t="shared" si="32"/>
        <v>3171</v>
      </c>
      <c r="O250" s="409">
        <f t="shared" si="32"/>
        <v>6714</v>
      </c>
      <c r="P250" s="409">
        <f t="shared" si="32"/>
        <v>344</v>
      </c>
      <c r="Q250" s="409">
        <f t="shared" si="32"/>
        <v>3156</v>
      </c>
      <c r="R250" s="409">
        <f t="shared" si="32"/>
        <v>2956</v>
      </c>
      <c r="S250" s="409">
        <f t="shared" si="32"/>
        <v>6112</v>
      </c>
      <c r="T250" s="409">
        <f t="shared" si="32"/>
        <v>344</v>
      </c>
      <c r="U250" s="409">
        <f t="shared" si="32"/>
        <v>3277</v>
      </c>
      <c r="V250" s="409">
        <f t="shared" si="32"/>
        <v>3147</v>
      </c>
      <c r="W250" s="409">
        <f t="shared" si="32"/>
        <v>6424</v>
      </c>
      <c r="X250" s="409">
        <f t="shared" si="32"/>
        <v>422</v>
      </c>
      <c r="Y250" s="409">
        <f t="shared" si="32"/>
        <v>4690</v>
      </c>
      <c r="Z250" s="409">
        <f t="shared" si="32"/>
        <v>4448</v>
      </c>
      <c r="AA250" s="409">
        <f t="shared" si="32"/>
        <v>9138</v>
      </c>
      <c r="AB250" s="409">
        <f t="shared" si="32"/>
        <v>244</v>
      </c>
      <c r="AC250" s="409">
        <f t="shared" si="32"/>
        <v>270</v>
      </c>
      <c r="AD250" s="409">
        <f t="shared" si="32"/>
        <v>514</v>
      </c>
      <c r="AE250" s="409">
        <f t="shared" si="32"/>
        <v>3293</v>
      </c>
      <c r="AF250" s="409">
        <f t="shared" si="32"/>
        <v>2986</v>
      </c>
      <c r="AG250" s="409">
        <f t="shared" si="32"/>
        <v>6279</v>
      </c>
      <c r="AH250" s="409">
        <f>SUM(AH131,AH139,AH177,AH198,AH214,AH245,AH247)</f>
        <v>120</v>
      </c>
      <c r="AI250" s="913"/>
      <c r="AJ250" s="913">
        <f>SUM(AJ131,AJ139,AJ177,AJ198,AJ214,AJ245,AJ247)</f>
        <v>86</v>
      </c>
      <c r="AK250" s="913">
        <f>SUM(AK131,AK139,AK177,AK198,AK214,AK245,AK247)</f>
        <v>1599</v>
      </c>
      <c r="AL250" s="409">
        <v>1805</v>
      </c>
      <c r="AM250" s="430">
        <f t="shared" si="32"/>
        <v>119</v>
      </c>
      <c r="AN250" s="2"/>
    </row>
    <row r="251" spans="1:40" ht="20.25" customHeight="1"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</row>
    <row r="252" spans="1:40" ht="20.25" customHeight="1"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</row>
    <row r="253" spans="1:40" ht="20.25" customHeight="1"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</row>
    <row r="254" spans="1:40" ht="20.25" customHeight="1"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</row>
    <row r="255" spans="1:40" ht="20.25" customHeight="1"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</row>
    <row r="256" spans="1:40" ht="20.25" customHeight="1"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</row>
    <row r="257" spans="8:39" ht="20.25" customHeight="1"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</row>
    <row r="258" spans="8:39" ht="20.25" customHeight="1"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</row>
    <row r="259" spans="8:39" ht="20.25" customHeight="1"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</row>
    <row r="260" spans="8:39" ht="20.25" customHeight="1"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</row>
    <row r="261" spans="8:39" ht="20.25" customHeight="1"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</row>
    <row r="262" spans="8:39" ht="20.25" customHeight="1"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</row>
    <row r="263" spans="8:39" ht="20.25" customHeight="1"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</row>
    <row r="264" spans="8:39" ht="20.25" customHeight="1"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</row>
    <row r="265" spans="8:39" ht="20.25" customHeight="1"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</row>
    <row r="266" spans="8:39" ht="20.25" customHeight="1"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</row>
    <row r="267" spans="8:39" ht="20.25" customHeight="1"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</row>
  </sheetData>
  <sheetProtection password="E71B" sheet="1" objects="1" scenarios="1"/>
  <mergeCells count="41">
    <mergeCell ref="A245:C245"/>
    <mergeCell ref="A247:C247"/>
    <mergeCell ref="A248:C248"/>
    <mergeCell ref="A249:C249"/>
    <mergeCell ref="A250:C250"/>
    <mergeCell ref="A214:C214"/>
    <mergeCell ref="A213:C213"/>
    <mergeCell ref="A47:C47"/>
    <mergeCell ref="A221:C221"/>
    <mergeCell ref="A244:C244"/>
    <mergeCell ref="A130:C130"/>
    <mergeCell ref="A131:C131"/>
    <mergeCell ref="A177:C177"/>
    <mergeCell ref="A182:C182"/>
    <mergeCell ref="A197:C197"/>
    <mergeCell ref="A198:C198"/>
    <mergeCell ref="A202:C202"/>
    <mergeCell ref="A133:C133"/>
    <mergeCell ref="A138:C138"/>
    <mergeCell ref="A139:C139"/>
    <mergeCell ref="A164:C164"/>
    <mergeCell ref="A176:C176"/>
    <mergeCell ref="X3:AA3"/>
    <mergeCell ref="C3:C4"/>
    <mergeCell ref="B3:B4"/>
    <mergeCell ref="A3:A4"/>
    <mergeCell ref="D3:D4"/>
    <mergeCell ref="E3:E4"/>
    <mergeCell ref="F3:F4"/>
    <mergeCell ref="G3:G4"/>
    <mergeCell ref="H3:K3"/>
    <mergeCell ref="L3:O3"/>
    <mergeCell ref="P3:S3"/>
    <mergeCell ref="T3:W3"/>
    <mergeCell ref="A1:AM1"/>
    <mergeCell ref="AH3:AJ3"/>
    <mergeCell ref="AK3:AK4"/>
    <mergeCell ref="AL3:AL4"/>
    <mergeCell ref="AM3:AM4"/>
    <mergeCell ref="AB3:AD3"/>
    <mergeCell ref="AE3:AG3"/>
  </mergeCells>
  <pageMargins left="0.43307086614173229" right="0.27559055118110237" top="0.39370078740157483" bottom="0.19685039370078741" header="0.31496062992125984" footer="0.31496062992125984"/>
  <pageSetup paperSize="9" scale="52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2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6" sqref="D6"/>
    </sheetView>
  </sheetViews>
  <sheetFormatPr defaultRowHeight="15"/>
  <cols>
    <col min="1" max="1" width="10.42578125" style="2" customWidth="1"/>
    <col min="2" max="2" width="9" style="2" customWidth="1"/>
    <col min="3" max="3" width="36.7109375" style="2" customWidth="1"/>
    <col min="4" max="4" width="4.28515625" style="826" customWidth="1"/>
    <col min="5" max="5" width="4.28515625" style="22" customWidth="1"/>
    <col min="6" max="6" width="5.140625" style="4" customWidth="1"/>
    <col min="7" max="7" width="5.28515625" style="2" customWidth="1"/>
    <col min="8" max="9" width="5.85546875" style="2" customWidth="1"/>
    <col min="10" max="10" width="6.140625" style="2" customWidth="1"/>
    <col min="11" max="29" width="5.28515625" style="2" customWidth="1"/>
    <col min="30" max="32" width="6.5703125" style="2" customWidth="1"/>
    <col min="33" max="35" width="5.28515625" style="2" customWidth="1"/>
    <col min="36" max="16384" width="9.140625" style="2"/>
  </cols>
  <sheetData>
    <row r="1" spans="1:39" ht="20.25" customHeight="1" thickBot="1">
      <c r="A1" s="1175" t="s">
        <v>1881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W1" s="1175"/>
      <c r="X1" s="1175"/>
      <c r="Y1" s="1175"/>
      <c r="Z1" s="1175"/>
      <c r="AA1" s="1175"/>
      <c r="AB1" s="1175"/>
      <c r="AC1" s="1175"/>
      <c r="AD1" s="1175"/>
      <c r="AE1" s="1175"/>
      <c r="AF1" s="1175"/>
      <c r="AG1" s="1175"/>
      <c r="AH1" s="1175"/>
      <c r="AI1" s="1175"/>
      <c r="AJ1" s="1175"/>
      <c r="AK1" s="1175"/>
      <c r="AL1" s="1175"/>
      <c r="AM1" s="1175"/>
    </row>
    <row r="2" spans="1:39" s="18" customFormat="1" ht="42" customHeight="1">
      <c r="A2" s="1195" t="s">
        <v>452</v>
      </c>
      <c r="B2" s="1106" t="s">
        <v>647</v>
      </c>
      <c r="C2" s="1218" t="s">
        <v>13</v>
      </c>
      <c r="D2" s="1225" t="s">
        <v>634</v>
      </c>
      <c r="E2" s="1197" t="s">
        <v>635</v>
      </c>
      <c r="F2" s="1219" t="s">
        <v>637</v>
      </c>
      <c r="G2" s="1199" t="s">
        <v>633</v>
      </c>
      <c r="H2" s="1191"/>
      <c r="I2" s="1191"/>
      <c r="J2" s="1192"/>
      <c r="K2" s="1190" t="s">
        <v>7</v>
      </c>
      <c r="L2" s="1191"/>
      <c r="M2" s="1191"/>
      <c r="N2" s="1192"/>
      <c r="O2" s="1190" t="s">
        <v>8</v>
      </c>
      <c r="P2" s="1191"/>
      <c r="Q2" s="1191"/>
      <c r="R2" s="1192"/>
      <c r="S2" s="1190" t="s">
        <v>9</v>
      </c>
      <c r="T2" s="1191"/>
      <c r="U2" s="1191"/>
      <c r="V2" s="1192"/>
      <c r="W2" s="1190" t="s">
        <v>10</v>
      </c>
      <c r="X2" s="1191"/>
      <c r="Y2" s="1191"/>
      <c r="Z2" s="1192"/>
      <c r="AA2" s="1106" t="s">
        <v>638</v>
      </c>
      <c r="AB2" s="1218"/>
      <c r="AC2" s="1218"/>
      <c r="AD2" s="1218" t="s">
        <v>640</v>
      </c>
      <c r="AE2" s="1218"/>
      <c r="AF2" s="1218"/>
      <c r="AG2" s="1219" t="s">
        <v>642</v>
      </c>
      <c r="AH2" s="1221" t="s">
        <v>1805</v>
      </c>
      <c r="AI2" s="1223" t="s">
        <v>1806</v>
      </c>
    </row>
    <row r="3" spans="1:39" s="19" customFormat="1" ht="29.25" customHeight="1" thickBot="1">
      <c r="A3" s="1196"/>
      <c r="B3" s="1194"/>
      <c r="C3" s="1194"/>
      <c r="D3" s="1226"/>
      <c r="E3" s="1198"/>
      <c r="F3" s="1220"/>
      <c r="G3" s="409" t="s">
        <v>632</v>
      </c>
      <c r="H3" s="409" t="s">
        <v>450</v>
      </c>
      <c r="I3" s="409" t="s">
        <v>448</v>
      </c>
      <c r="J3" s="409" t="s">
        <v>449</v>
      </c>
      <c r="K3" s="409" t="s">
        <v>632</v>
      </c>
      <c r="L3" s="409" t="s">
        <v>448</v>
      </c>
      <c r="M3" s="409" t="s">
        <v>449</v>
      </c>
      <c r="N3" s="409" t="s">
        <v>450</v>
      </c>
      <c r="O3" s="409" t="s">
        <v>632</v>
      </c>
      <c r="P3" s="409" t="s">
        <v>448</v>
      </c>
      <c r="Q3" s="409" t="s">
        <v>449</v>
      </c>
      <c r="R3" s="409" t="s">
        <v>450</v>
      </c>
      <c r="S3" s="409" t="s">
        <v>632</v>
      </c>
      <c r="T3" s="409" t="s">
        <v>448</v>
      </c>
      <c r="U3" s="409" t="s">
        <v>449</v>
      </c>
      <c r="V3" s="409" t="s">
        <v>450</v>
      </c>
      <c r="W3" s="409" t="s">
        <v>632</v>
      </c>
      <c r="X3" s="409" t="s">
        <v>448</v>
      </c>
      <c r="Y3" s="409" t="s">
        <v>449</v>
      </c>
      <c r="Z3" s="409" t="s">
        <v>450</v>
      </c>
      <c r="AA3" s="409" t="s">
        <v>448</v>
      </c>
      <c r="AB3" s="409" t="s">
        <v>449</v>
      </c>
      <c r="AC3" s="409" t="s">
        <v>450</v>
      </c>
      <c r="AD3" s="409" t="s">
        <v>641</v>
      </c>
      <c r="AE3" s="435" t="s">
        <v>672</v>
      </c>
      <c r="AF3" s="435" t="s">
        <v>644</v>
      </c>
      <c r="AG3" s="1220"/>
      <c r="AH3" s="1222"/>
      <c r="AI3" s="1224"/>
    </row>
    <row r="4" spans="1:39" ht="21.75" customHeight="1">
      <c r="A4" s="436" t="s">
        <v>140</v>
      </c>
      <c r="B4" s="436">
        <v>707898</v>
      </c>
      <c r="C4" s="436" t="s">
        <v>142</v>
      </c>
      <c r="D4" s="822">
        <v>1</v>
      </c>
      <c r="E4" s="817" t="s">
        <v>485</v>
      </c>
      <c r="F4" s="437">
        <v>4</v>
      </c>
      <c r="G4" s="437">
        <v>4</v>
      </c>
      <c r="H4" s="437">
        <v>84</v>
      </c>
      <c r="I4" s="437">
        <v>45</v>
      </c>
      <c r="J4" s="437">
        <v>39</v>
      </c>
      <c r="K4" s="438">
        <v>1</v>
      </c>
      <c r="L4" s="438">
        <v>16</v>
      </c>
      <c r="M4" s="438">
        <v>13</v>
      </c>
      <c r="N4" s="438">
        <v>29</v>
      </c>
      <c r="O4" s="438">
        <v>1</v>
      </c>
      <c r="P4" s="438">
        <v>11</v>
      </c>
      <c r="Q4" s="438">
        <v>10</v>
      </c>
      <c r="R4" s="438">
        <v>21</v>
      </c>
      <c r="S4" s="438">
        <v>1</v>
      </c>
      <c r="T4" s="438">
        <v>12</v>
      </c>
      <c r="U4" s="438">
        <v>4</v>
      </c>
      <c r="V4" s="438">
        <v>16</v>
      </c>
      <c r="W4" s="438">
        <v>1</v>
      </c>
      <c r="X4" s="438">
        <v>6</v>
      </c>
      <c r="Y4" s="438">
        <v>12</v>
      </c>
      <c r="Z4" s="438">
        <v>18</v>
      </c>
      <c r="AA4" s="437">
        <v>19</v>
      </c>
      <c r="AB4" s="437">
        <v>16</v>
      </c>
      <c r="AC4" s="437">
        <v>35</v>
      </c>
      <c r="AD4" s="437">
        <v>1</v>
      </c>
      <c r="AE4" s="437"/>
      <c r="AF4" s="437">
        <v>1</v>
      </c>
      <c r="AG4" s="437">
        <v>7</v>
      </c>
      <c r="AH4" s="437">
        <v>9</v>
      </c>
      <c r="AI4" s="437"/>
    </row>
    <row r="5" spans="1:39" ht="21.75" customHeight="1">
      <c r="A5" s="439" t="s">
        <v>140</v>
      </c>
      <c r="B5" s="439">
        <v>703529</v>
      </c>
      <c r="C5" s="439" t="s">
        <v>143</v>
      </c>
      <c r="D5" s="823">
        <v>1</v>
      </c>
      <c r="E5" s="818" t="s">
        <v>485</v>
      </c>
      <c r="F5" s="440">
        <v>27</v>
      </c>
      <c r="G5" s="440">
        <v>19</v>
      </c>
      <c r="H5" s="440">
        <v>454</v>
      </c>
      <c r="I5" s="440">
        <v>234</v>
      </c>
      <c r="J5" s="440">
        <v>220</v>
      </c>
      <c r="K5" s="441">
        <v>4</v>
      </c>
      <c r="L5" s="441">
        <v>49</v>
      </c>
      <c r="M5" s="441">
        <v>47</v>
      </c>
      <c r="N5" s="441">
        <v>96</v>
      </c>
      <c r="O5" s="441">
        <v>5</v>
      </c>
      <c r="P5" s="441">
        <v>48</v>
      </c>
      <c r="Q5" s="441">
        <v>58</v>
      </c>
      <c r="R5" s="441">
        <v>106</v>
      </c>
      <c r="S5" s="441">
        <v>5</v>
      </c>
      <c r="T5" s="441">
        <v>58</v>
      </c>
      <c r="U5" s="441">
        <v>56</v>
      </c>
      <c r="V5" s="441">
        <v>114</v>
      </c>
      <c r="W5" s="441">
        <v>5</v>
      </c>
      <c r="X5" s="441">
        <v>79</v>
      </c>
      <c r="Y5" s="441">
        <v>59</v>
      </c>
      <c r="Z5" s="441">
        <v>138</v>
      </c>
      <c r="AA5" s="440">
        <v>74</v>
      </c>
      <c r="AB5" s="440">
        <v>72</v>
      </c>
      <c r="AC5" s="440">
        <v>146</v>
      </c>
      <c r="AD5" s="440">
        <v>1</v>
      </c>
      <c r="AE5" s="440"/>
      <c r="AF5" s="440">
        <v>2</v>
      </c>
      <c r="AG5" s="440">
        <v>35</v>
      </c>
      <c r="AH5" s="440">
        <v>38</v>
      </c>
      <c r="AI5" s="440">
        <v>4</v>
      </c>
    </row>
    <row r="6" spans="1:39" ht="21.75" customHeight="1">
      <c r="A6" s="439" t="s">
        <v>140</v>
      </c>
      <c r="B6" s="439">
        <v>707568</v>
      </c>
      <c r="C6" s="439" t="s">
        <v>145</v>
      </c>
      <c r="D6" s="823">
        <v>1</v>
      </c>
      <c r="E6" s="818" t="s">
        <v>485</v>
      </c>
      <c r="F6" s="440"/>
      <c r="G6" s="440">
        <v>8</v>
      </c>
      <c r="H6" s="440">
        <v>163</v>
      </c>
      <c r="I6" s="440">
        <v>83</v>
      </c>
      <c r="J6" s="440">
        <v>80</v>
      </c>
      <c r="K6" s="441">
        <v>2</v>
      </c>
      <c r="L6" s="441">
        <v>15</v>
      </c>
      <c r="M6" s="441">
        <v>16</v>
      </c>
      <c r="N6" s="441">
        <v>31</v>
      </c>
      <c r="O6" s="441">
        <v>2</v>
      </c>
      <c r="P6" s="441">
        <v>28</v>
      </c>
      <c r="Q6" s="441">
        <v>15</v>
      </c>
      <c r="R6" s="441">
        <v>43</v>
      </c>
      <c r="S6" s="441">
        <v>2</v>
      </c>
      <c r="T6" s="441">
        <v>20</v>
      </c>
      <c r="U6" s="441">
        <v>32</v>
      </c>
      <c r="V6" s="441">
        <v>52</v>
      </c>
      <c r="W6" s="441">
        <v>2</v>
      </c>
      <c r="X6" s="441">
        <v>20</v>
      </c>
      <c r="Y6" s="441">
        <v>17</v>
      </c>
      <c r="Z6" s="441">
        <v>37</v>
      </c>
      <c r="AA6" s="440">
        <v>22</v>
      </c>
      <c r="AB6" s="440">
        <v>28</v>
      </c>
      <c r="AC6" s="440">
        <v>50</v>
      </c>
      <c r="AD6" s="440"/>
      <c r="AE6" s="440"/>
      <c r="AF6" s="440">
        <v>1</v>
      </c>
      <c r="AG6" s="440">
        <v>16</v>
      </c>
      <c r="AH6" s="440">
        <v>17</v>
      </c>
      <c r="AI6" s="440"/>
    </row>
    <row r="7" spans="1:39" ht="21.75" customHeight="1">
      <c r="A7" s="439" t="s">
        <v>140</v>
      </c>
      <c r="B7" s="439">
        <v>709411</v>
      </c>
      <c r="C7" s="439" t="s">
        <v>147</v>
      </c>
      <c r="D7" s="823">
        <v>1</v>
      </c>
      <c r="E7" s="818" t="s">
        <v>485</v>
      </c>
      <c r="F7" s="440"/>
      <c r="G7" s="440">
        <v>16</v>
      </c>
      <c r="H7" s="440">
        <v>404</v>
      </c>
      <c r="I7" s="440">
        <v>206</v>
      </c>
      <c r="J7" s="440">
        <v>198</v>
      </c>
      <c r="K7" s="441">
        <v>4</v>
      </c>
      <c r="L7" s="441">
        <v>57</v>
      </c>
      <c r="M7" s="441">
        <v>50</v>
      </c>
      <c r="N7" s="441">
        <v>107</v>
      </c>
      <c r="O7" s="441">
        <v>4</v>
      </c>
      <c r="P7" s="441">
        <v>49</v>
      </c>
      <c r="Q7" s="441">
        <v>52</v>
      </c>
      <c r="R7" s="441">
        <v>101</v>
      </c>
      <c r="S7" s="441">
        <v>4</v>
      </c>
      <c r="T7" s="441">
        <v>49</v>
      </c>
      <c r="U7" s="441">
        <v>54</v>
      </c>
      <c r="V7" s="441">
        <v>103</v>
      </c>
      <c r="W7" s="441">
        <v>4</v>
      </c>
      <c r="X7" s="441">
        <v>51</v>
      </c>
      <c r="Y7" s="441">
        <v>42</v>
      </c>
      <c r="Z7" s="441">
        <v>93</v>
      </c>
      <c r="AA7" s="440">
        <v>52</v>
      </c>
      <c r="AB7" s="440">
        <v>49</v>
      </c>
      <c r="AC7" s="440">
        <v>101</v>
      </c>
      <c r="AD7" s="440"/>
      <c r="AE7" s="440"/>
      <c r="AF7" s="440">
        <v>1</v>
      </c>
      <c r="AG7" s="440">
        <v>24</v>
      </c>
      <c r="AH7" s="440">
        <v>25</v>
      </c>
      <c r="AI7" s="440"/>
    </row>
    <row r="8" spans="1:39" ht="21.75" customHeight="1">
      <c r="A8" s="439" t="s">
        <v>140</v>
      </c>
      <c r="B8" s="439">
        <v>746898</v>
      </c>
      <c r="C8" s="439" t="s">
        <v>168</v>
      </c>
      <c r="D8" s="823">
        <v>1</v>
      </c>
      <c r="E8" s="818" t="s">
        <v>485</v>
      </c>
      <c r="F8" s="440"/>
      <c r="G8" s="440">
        <v>8</v>
      </c>
      <c r="H8" s="440">
        <v>69</v>
      </c>
      <c r="I8" s="440">
        <v>52</v>
      </c>
      <c r="J8" s="440">
        <v>17</v>
      </c>
      <c r="K8" s="441">
        <v>2</v>
      </c>
      <c r="L8" s="441">
        <v>10</v>
      </c>
      <c r="M8" s="441">
        <v>3</v>
      </c>
      <c r="N8" s="441">
        <v>13</v>
      </c>
      <c r="O8" s="441">
        <v>2</v>
      </c>
      <c r="P8" s="441">
        <v>14</v>
      </c>
      <c r="Q8" s="441">
        <v>5</v>
      </c>
      <c r="R8" s="441">
        <v>19</v>
      </c>
      <c r="S8" s="441">
        <v>2</v>
      </c>
      <c r="T8" s="441">
        <v>15</v>
      </c>
      <c r="U8" s="441">
        <v>3</v>
      </c>
      <c r="V8" s="441">
        <v>18</v>
      </c>
      <c r="W8" s="441">
        <v>2</v>
      </c>
      <c r="X8" s="441">
        <v>13</v>
      </c>
      <c r="Y8" s="441">
        <v>6</v>
      </c>
      <c r="Z8" s="441">
        <v>19</v>
      </c>
      <c r="AA8" s="440">
        <v>6</v>
      </c>
      <c r="AB8" s="440">
        <v>5</v>
      </c>
      <c r="AC8" s="440">
        <v>11</v>
      </c>
      <c r="AD8" s="440"/>
      <c r="AE8" s="440"/>
      <c r="AF8" s="440"/>
      <c r="AG8" s="440">
        <v>18</v>
      </c>
      <c r="AH8" s="440">
        <v>18</v>
      </c>
      <c r="AI8" s="440"/>
    </row>
    <row r="9" spans="1:39" ht="21.75" customHeight="1">
      <c r="A9" s="439" t="s">
        <v>140</v>
      </c>
      <c r="B9" s="439">
        <v>747345</v>
      </c>
      <c r="C9" s="439" t="s">
        <v>170</v>
      </c>
      <c r="D9" s="823">
        <v>1</v>
      </c>
      <c r="E9" s="818" t="s">
        <v>485</v>
      </c>
      <c r="F9" s="440"/>
      <c r="G9" s="440">
        <v>4</v>
      </c>
      <c r="H9" s="440">
        <v>25</v>
      </c>
      <c r="I9" s="440">
        <v>16</v>
      </c>
      <c r="J9" s="440">
        <v>9</v>
      </c>
      <c r="K9" s="441">
        <v>1</v>
      </c>
      <c r="L9" s="441">
        <v>6</v>
      </c>
      <c r="M9" s="441">
        <v>1</v>
      </c>
      <c r="N9" s="441">
        <v>7</v>
      </c>
      <c r="O9" s="441">
        <v>1</v>
      </c>
      <c r="P9" s="441">
        <v>4</v>
      </c>
      <c r="Q9" s="441">
        <v>3</v>
      </c>
      <c r="R9" s="441">
        <v>7</v>
      </c>
      <c r="S9" s="441">
        <v>1</v>
      </c>
      <c r="T9" s="441">
        <v>4</v>
      </c>
      <c r="U9" s="441">
        <v>2</v>
      </c>
      <c r="V9" s="441">
        <v>6</v>
      </c>
      <c r="W9" s="441">
        <v>1</v>
      </c>
      <c r="X9" s="441">
        <v>2</v>
      </c>
      <c r="Y9" s="441">
        <v>3</v>
      </c>
      <c r="Z9" s="441">
        <v>5</v>
      </c>
      <c r="AA9" s="440">
        <v>2</v>
      </c>
      <c r="AB9" s="440">
        <v>2</v>
      </c>
      <c r="AC9" s="440">
        <v>4</v>
      </c>
      <c r="AD9" s="440"/>
      <c r="AE9" s="440"/>
      <c r="AF9" s="440"/>
      <c r="AG9" s="440">
        <v>9</v>
      </c>
      <c r="AH9" s="440">
        <v>9</v>
      </c>
      <c r="AI9" s="440"/>
    </row>
    <row r="10" spans="1:39" ht="21.75" customHeight="1">
      <c r="A10" s="439" t="s">
        <v>140</v>
      </c>
      <c r="B10" s="439">
        <v>707907</v>
      </c>
      <c r="C10" s="439" t="s">
        <v>179</v>
      </c>
      <c r="D10" s="823">
        <v>1</v>
      </c>
      <c r="E10" s="818" t="s">
        <v>485</v>
      </c>
      <c r="F10" s="440">
        <v>10</v>
      </c>
      <c r="G10" s="440">
        <v>8</v>
      </c>
      <c r="H10" s="440">
        <v>186</v>
      </c>
      <c r="I10" s="440">
        <v>105</v>
      </c>
      <c r="J10" s="440">
        <v>81</v>
      </c>
      <c r="K10" s="441">
        <v>2</v>
      </c>
      <c r="L10" s="441">
        <v>41</v>
      </c>
      <c r="M10" s="441">
        <v>18</v>
      </c>
      <c r="N10" s="441">
        <v>59</v>
      </c>
      <c r="O10" s="441">
        <v>2</v>
      </c>
      <c r="P10" s="441">
        <v>21</v>
      </c>
      <c r="Q10" s="441">
        <v>17</v>
      </c>
      <c r="R10" s="441">
        <v>38</v>
      </c>
      <c r="S10" s="441">
        <v>2</v>
      </c>
      <c r="T10" s="441">
        <v>17</v>
      </c>
      <c r="U10" s="441">
        <v>20</v>
      </c>
      <c r="V10" s="441">
        <v>37</v>
      </c>
      <c r="W10" s="441">
        <v>2</v>
      </c>
      <c r="X10" s="441">
        <v>26</v>
      </c>
      <c r="Y10" s="441">
        <v>26</v>
      </c>
      <c r="Z10" s="441">
        <v>52</v>
      </c>
      <c r="AA10" s="440">
        <v>25</v>
      </c>
      <c r="AB10" s="440">
        <v>40</v>
      </c>
      <c r="AC10" s="440">
        <v>65</v>
      </c>
      <c r="AD10" s="440">
        <v>1</v>
      </c>
      <c r="AE10" s="440"/>
      <c r="AF10" s="440">
        <v>1</v>
      </c>
      <c r="AG10" s="440">
        <v>11</v>
      </c>
      <c r="AH10" s="440">
        <v>13</v>
      </c>
      <c r="AI10" s="440">
        <v>2</v>
      </c>
    </row>
    <row r="11" spans="1:39" ht="21.75" customHeight="1">
      <c r="A11" s="439" t="s">
        <v>140</v>
      </c>
      <c r="B11" s="439">
        <v>703544</v>
      </c>
      <c r="C11" s="439" t="s">
        <v>192</v>
      </c>
      <c r="D11" s="823">
        <v>1</v>
      </c>
      <c r="E11" s="818" t="s">
        <v>485</v>
      </c>
      <c r="F11" s="440">
        <v>25</v>
      </c>
      <c r="G11" s="440">
        <v>23</v>
      </c>
      <c r="H11" s="440">
        <v>770</v>
      </c>
      <c r="I11" s="440">
        <v>403</v>
      </c>
      <c r="J11" s="440">
        <v>367</v>
      </c>
      <c r="K11" s="441">
        <v>7</v>
      </c>
      <c r="L11" s="441">
        <v>95</v>
      </c>
      <c r="M11" s="441">
        <v>98</v>
      </c>
      <c r="N11" s="441">
        <v>193</v>
      </c>
      <c r="O11" s="441">
        <v>6</v>
      </c>
      <c r="P11" s="441">
        <v>105</v>
      </c>
      <c r="Q11" s="441">
        <v>93</v>
      </c>
      <c r="R11" s="441">
        <v>198</v>
      </c>
      <c r="S11" s="441">
        <v>5</v>
      </c>
      <c r="T11" s="441">
        <v>96</v>
      </c>
      <c r="U11" s="441">
        <v>97</v>
      </c>
      <c r="V11" s="441">
        <v>193</v>
      </c>
      <c r="W11" s="441">
        <v>5</v>
      </c>
      <c r="X11" s="441">
        <v>107</v>
      </c>
      <c r="Y11" s="441">
        <v>79</v>
      </c>
      <c r="Z11" s="441">
        <v>186</v>
      </c>
      <c r="AA11" s="440">
        <v>127</v>
      </c>
      <c r="AB11" s="440">
        <v>99</v>
      </c>
      <c r="AC11" s="440">
        <v>226</v>
      </c>
      <c r="AD11" s="440">
        <v>1</v>
      </c>
      <c r="AE11" s="440"/>
      <c r="AF11" s="440">
        <v>2</v>
      </c>
      <c r="AG11" s="440">
        <v>42</v>
      </c>
      <c r="AH11" s="440">
        <v>45</v>
      </c>
      <c r="AI11" s="440">
        <v>1</v>
      </c>
    </row>
    <row r="12" spans="1:39" ht="21.75" customHeight="1">
      <c r="A12" s="439" t="s">
        <v>140</v>
      </c>
      <c r="B12" s="439">
        <v>703534</v>
      </c>
      <c r="C12" s="439" t="s">
        <v>207</v>
      </c>
      <c r="D12" s="823">
        <v>1</v>
      </c>
      <c r="E12" s="818" t="s">
        <v>485</v>
      </c>
      <c r="F12" s="440">
        <v>29</v>
      </c>
      <c r="G12" s="440">
        <v>45</v>
      </c>
      <c r="H12" s="440">
        <v>1489</v>
      </c>
      <c r="I12" s="440">
        <v>808</v>
      </c>
      <c r="J12" s="440">
        <v>681</v>
      </c>
      <c r="K12" s="441">
        <v>12</v>
      </c>
      <c r="L12" s="441">
        <v>223</v>
      </c>
      <c r="M12" s="441">
        <v>184</v>
      </c>
      <c r="N12" s="441">
        <v>407</v>
      </c>
      <c r="O12" s="441">
        <v>11</v>
      </c>
      <c r="P12" s="441">
        <v>185</v>
      </c>
      <c r="Q12" s="441">
        <v>150</v>
      </c>
      <c r="R12" s="441">
        <v>335</v>
      </c>
      <c r="S12" s="441">
        <v>11</v>
      </c>
      <c r="T12" s="441">
        <v>200</v>
      </c>
      <c r="U12" s="441">
        <v>170</v>
      </c>
      <c r="V12" s="441">
        <v>370</v>
      </c>
      <c r="W12" s="441">
        <v>11</v>
      </c>
      <c r="X12" s="441">
        <v>200</v>
      </c>
      <c r="Y12" s="441">
        <v>177</v>
      </c>
      <c r="Z12" s="441">
        <v>377</v>
      </c>
      <c r="AA12" s="440">
        <v>99</v>
      </c>
      <c r="AB12" s="440">
        <v>100</v>
      </c>
      <c r="AC12" s="440">
        <v>199</v>
      </c>
      <c r="AD12" s="440">
        <v>1</v>
      </c>
      <c r="AE12" s="440"/>
      <c r="AF12" s="440">
        <v>3</v>
      </c>
      <c r="AG12" s="440">
        <v>73</v>
      </c>
      <c r="AH12" s="440">
        <v>77</v>
      </c>
      <c r="AI12" s="440">
        <v>3</v>
      </c>
    </row>
    <row r="13" spans="1:39" ht="21.75" customHeight="1">
      <c r="A13" s="439" t="s">
        <v>140</v>
      </c>
      <c r="B13" s="439">
        <v>707484</v>
      </c>
      <c r="C13" s="439" t="s">
        <v>212</v>
      </c>
      <c r="D13" s="823">
        <v>1</v>
      </c>
      <c r="E13" s="818" t="s">
        <v>485</v>
      </c>
      <c r="F13" s="440">
        <v>42</v>
      </c>
      <c r="G13" s="440">
        <v>16</v>
      </c>
      <c r="H13" s="440">
        <v>465</v>
      </c>
      <c r="I13" s="440">
        <v>214</v>
      </c>
      <c r="J13" s="440">
        <v>251</v>
      </c>
      <c r="K13" s="441">
        <v>4</v>
      </c>
      <c r="L13" s="441">
        <v>48</v>
      </c>
      <c r="M13" s="441">
        <v>66</v>
      </c>
      <c r="N13" s="441">
        <v>114</v>
      </c>
      <c r="O13" s="441">
        <v>4</v>
      </c>
      <c r="P13" s="441">
        <v>64</v>
      </c>
      <c r="Q13" s="441">
        <v>49</v>
      </c>
      <c r="R13" s="441">
        <v>113</v>
      </c>
      <c r="S13" s="441">
        <v>4</v>
      </c>
      <c r="T13" s="441">
        <v>47</v>
      </c>
      <c r="U13" s="441">
        <v>71</v>
      </c>
      <c r="V13" s="441">
        <v>118</v>
      </c>
      <c r="W13" s="441">
        <v>4</v>
      </c>
      <c r="X13" s="441">
        <v>55</v>
      </c>
      <c r="Y13" s="441">
        <v>65</v>
      </c>
      <c r="Z13" s="441">
        <v>120</v>
      </c>
      <c r="AA13" s="440">
        <v>78</v>
      </c>
      <c r="AB13" s="440">
        <v>64</v>
      </c>
      <c r="AC13" s="440">
        <v>142</v>
      </c>
      <c r="AD13" s="440"/>
      <c r="AE13" s="440"/>
      <c r="AF13" s="440">
        <v>2</v>
      </c>
      <c r="AG13" s="440">
        <v>34</v>
      </c>
      <c r="AH13" s="440">
        <v>36</v>
      </c>
      <c r="AI13" s="440">
        <v>3</v>
      </c>
    </row>
    <row r="14" spans="1:39" ht="21.75" customHeight="1">
      <c r="A14" s="439" t="s">
        <v>140</v>
      </c>
      <c r="B14" s="439">
        <v>706162</v>
      </c>
      <c r="C14" s="439" t="s">
        <v>222</v>
      </c>
      <c r="D14" s="823">
        <v>1</v>
      </c>
      <c r="E14" s="818" t="s">
        <v>485</v>
      </c>
      <c r="F14" s="440"/>
      <c r="G14" s="440">
        <v>4</v>
      </c>
      <c r="H14" s="440">
        <v>82</v>
      </c>
      <c r="I14" s="440">
        <v>39</v>
      </c>
      <c r="J14" s="440">
        <v>43</v>
      </c>
      <c r="K14" s="441">
        <v>1</v>
      </c>
      <c r="L14" s="441">
        <v>6</v>
      </c>
      <c r="M14" s="441">
        <v>7</v>
      </c>
      <c r="N14" s="441">
        <v>13</v>
      </c>
      <c r="O14" s="441">
        <v>1</v>
      </c>
      <c r="P14" s="441">
        <v>11</v>
      </c>
      <c r="Q14" s="441">
        <v>9</v>
      </c>
      <c r="R14" s="441">
        <v>20</v>
      </c>
      <c r="S14" s="441">
        <v>1</v>
      </c>
      <c r="T14" s="441">
        <v>9</v>
      </c>
      <c r="U14" s="441">
        <v>14</v>
      </c>
      <c r="V14" s="441">
        <v>23</v>
      </c>
      <c r="W14" s="441">
        <v>1</v>
      </c>
      <c r="X14" s="441">
        <v>13</v>
      </c>
      <c r="Y14" s="441">
        <v>13</v>
      </c>
      <c r="Z14" s="441">
        <v>26</v>
      </c>
      <c r="AA14" s="440">
        <v>12</v>
      </c>
      <c r="AB14" s="440">
        <v>15</v>
      </c>
      <c r="AC14" s="440">
        <v>27</v>
      </c>
      <c r="AD14" s="440"/>
      <c r="AE14" s="440"/>
      <c r="AF14" s="440">
        <v>1</v>
      </c>
      <c r="AG14" s="440">
        <v>6</v>
      </c>
      <c r="AH14" s="440">
        <v>7</v>
      </c>
      <c r="AI14" s="440"/>
    </row>
    <row r="15" spans="1:39" ht="21.75" customHeight="1">
      <c r="A15" s="439" t="s">
        <v>140</v>
      </c>
      <c r="B15" s="439">
        <v>703539</v>
      </c>
      <c r="C15" s="439" t="s">
        <v>223</v>
      </c>
      <c r="D15" s="823">
        <v>1</v>
      </c>
      <c r="E15" s="818" t="s">
        <v>486</v>
      </c>
      <c r="F15" s="440">
        <v>18</v>
      </c>
      <c r="G15" s="440">
        <v>28</v>
      </c>
      <c r="H15" s="440">
        <v>724</v>
      </c>
      <c r="I15" s="440">
        <v>357</v>
      </c>
      <c r="J15" s="440">
        <v>367</v>
      </c>
      <c r="K15" s="441">
        <v>7</v>
      </c>
      <c r="L15" s="441">
        <v>86</v>
      </c>
      <c r="M15" s="441">
        <v>82</v>
      </c>
      <c r="N15" s="441">
        <v>168</v>
      </c>
      <c r="O15" s="441">
        <v>7</v>
      </c>
      <c r="P15" s="441">
        <v>88</v>
      </c>
      <c r="Q15" s="441">
        <v>81</v>
      </c>
      <c r="R15" s="441">
        <v>169</v>
      </c>
      <c r="S15" s="441">
        <v>7</v>
      </c>
      <c r="T15" s="441">
        <v>92</v>
      </c>
      <c r="U15" s="441">
        <v>103</v>
      </c>
      <c r="V15" s="441">
        <v>195</v>
      </c>
      <c r="W15" s="441">
        <v>7</v>
      </c>
      <c r="X15" s="441">
        <v>91</v>
      </c>
      <c r="Y15" s="441">
        <v>101</v>
      </c>
      <c r="Z15" s="441">
        <v>192</v>
      </c>
      <c r="AA15" s="440">
        <v>85</v>
      </c>
      <c r="AB15" s="440">
        <v>88</v>
      </c>
      <c r="AC15" s="440">
        <v>173</v>
      </c>
      <c r="AD15" s="440">
        <v>1</v>
      </c>
      <c r="AE15" s="440"/>
      <c r="AF15" s="440">
        <v>1</v>
      </c>
      <c r="AG15" s="440">
        <v>48</v>
      </c>
      <c r="AH15" s="440">
        <v>50</v>
      </c>
      <c r="AI15" s="440">
        <v>3</v>
      </c>
    </row>
    <row r="16" spans="1:39" ht="21.75" customHeight="1">
      <c r="A16" s="439" t="s">
        <v>140</v>
      </c>
      <c r="B16" s="439">
        <v>707551</v>
      </c>
      <c r="C16" s="439" t="s">
        <v>225</v>
      </c>
      <c r="D16" s="823">
        <v>1</v>
      </c>
      <c r="E16" s="818" t="s">
        <v>485</v>
      </c>
      <c r="F16" s="440"/>
      <c r="G16" s="440">
        <v>7</v>
      </c>
      <c r="H16" s="440">
        <v>127</v>
      </c>
      <c r="I16" s="440">
        <v>49</v>
      </c>
      <c r="J16" s="440">
        <v>78</v>
      </c>
      <c r="K16" s="441">
        <v>2</v>
      </c>
      <c r="L16" s="441">
        <v>10</v>
      </c>
      <c r="M16" s="441">
        <v>24</v>
      </c>
      <c r="N16" s="441">
        <v>34</v>
      </c>
      <c r="O16" s="441">
        <v>2</v>
      </c>
      <c r="P16" s="441">
        <v>15</v>
      </c>
      <c r="Q16" s="441">
        <v>24</v>
      </c>
      <c r="R16" s="441">
        <v>39</v>
      </c>
      <c r="S16" s="441">
        <v>2</v>
      </c>
      <c r="T16" s="441">
        <v>15</v>
      </c>
      <c r="U16" s="441">
        <v>16</v>
      </c>
      <c r="V16" s="441">
        <v>31</v>
      </c>
      <c r="W16" s="441">
        <v>1</v>
      </c>
      <c r="X16" s="441">
        <v>9</v>
      </c>
      <c r="Y16" s="441">
        <v>14</v>
      </c>
      <c r="Z16" s="441">
        <v>23</v>
      </c>
      <c r="AA16" s="440">
        <v>23</v>
      </c>
      <c r="AB16" s="440">
        <v>15</v>
      </c>
      <c r="AC16" s="440">
        <v>38</v>
      </c>
      <c r="AD16" s="440"/>
      <c r="AE16" s="440"/>
      <c r="AF16" s="440">
        <v>1</v>
      </c>
      <c r="AG16" s="440">
        <v>11</v>
      </c>
      <c r="AH16" s="440">
        <v>12</v>
      </c>
      <c r="AI16" s="440"/>
    </row>
    <row r="17" spans="1:35" ht="21.75" customHeight="1">
      <c r="A17" s="439" t="s">
        <v>140</v>
      </c>
      <c r="B17" s="439">
        <v>703640</v>
      </c>
      <c r="C17" s="439" t="s">
        <v>226</v>
      </c>
      <c r="D17" s="823">
        <v>1</v>
      </c>
      <c r="E17" s="818" t="s">
        <v>485</v>
      </c>
      <c r="F17" s="440">
        <v>24</v>
      </c>
      <c r="G17" s="440">
        <v>24</v>
      </c>
      <c r="H17" s="440">
        <v>648</v>
      </c>
      <c r="I17" s="440">
        <v>303</v>
      </c>
      <c r="J17" s="440">
        <v>345</v>
      </c>
      <c r="K17" s="441">
        <v>6</v>
      </c>
      <c r="L17" s="441">
        <v>80</v>
      </c>
      <c r="M17" s="441">
        <v>83</v>
      </c>
      <c r="N17" s="441">
        <v>163</v>
      </c>
      <c r="O17" s="441">
        <v>6</v>
      </c>
      <c r="P17" s="441">
        <v>67</v>
      </c>
      <c r="Q17" s="441">
        <v>86</v>
      </c>
      <c r="R17" s="441">
        <v>153</v>
      </c>
      <c r="S17" s="441">
        <v>6</v>
      </c>
      <c r="T17" s="441">
        <v>75</v>
      </c>
      <c r="U17" s="441">
        <v>89</v>
      </c>
      <c r="V17" s="441">
        <v>164</v>
      </c>
      <c r="W17" s="441">
        <v>6</v>
      </c>
      <c r="X17" s="441">
        <v>81</v>
      </c>
      <c r="Y17" s="441">
        <v>87</v>
      </c>
      <c r="Z17" s="441">
        <v>168</v>
      </c>
      <c r="AA17" s="440">
        <v>16</v>
      </c>
      <c r="AB17" s="440">
        <v>10</v>
      </c>
      <c r="AC17" s="440">
        <v>26</v>
      </c>
      <c r="AD17" s="440">
        <v>1</v>
      </c>
      <c r="AE17" s="440"/>
      <c r="AF17" s="440">
        <v>1</v>
      </c>
      <c r="AG17" s="440">
        <v>40</v>
      </c>
      <c r="AH17" s="440">
        <v>42</v>
      </c>
      <c r="AI17" s="440">
        <v>2</v>
      </c>
    </row>
    <row r="18" spans="1:35" ht="21.75" customHeight="1">
      <c r="A18" s="439" t="s">
        <v>140</v>
      </c>
      <c r="B18" s="439">
        <v>707863</v>
      </c>
      <c r="C18" s="439" t="s">
        <v>231</v>
      </c>
      <c r="D18" s="823">
        <v>1</v>
      </c>
      <c r="E18" s="818" t="s">
        <v>485</v>
      </c>
      <c r="F18" s="440">
        <v>6</v>
      </c>
      <c r="G18" s="440">
        <v>4</v>
      </c>
      <c r="H18" s="440">
        <v>101</v>
      </c>
      <c r="I18" s="440">
        <v>47</v>
      </c>
      <c r="J18" s="440">
        <v>54</v>
      </c>
      <c r="K18" s="441">
        <v>1</v>
      </c>
      <c r="L18" s="441">
        <v>13</v>
      </c>
      <c r="M18" s="441">
        <v>19</v>
      </c>
      <c r="N18" s="441">
        <v>32</v>
      </c>
      <c r="O18" s="441">
        <v>1</v>
      </c>
      <c r="P18" s="441">
        <v>22</v>
      </c>
      <c r="Q18" s="441">
        <v>9</v>
      </c>
      <c r="R18" s="441">
        <v>31</v>
      </c>
      <c r="S18" s="441">
        <v>1</v>
      </c>
      <c r="T18" s="441">
        <v>7</v>
      </c>
      <c r="U18" s="441">
        <v>12</v>
      </c>
      <c r="V18" s="441">
        <v>19</v>
      </c>
      <c r="W18" s="441">
        <v>1</v>
      </c>
      <c r="X18" s="441">
        <v>5</v>
      </c>
      <c r="Y18" s="441">
        <v>14</v>
      </c>
      <c r="Z18" s="441">
        <v>19</v>
      </c>
      <c r="AA18" s="440">
        <v>17</v>
      </c>
      <c r="AB18" s="440">
        <v>19</v>
      </c>
      <c r="AC18" s="440">
        <v>36</v>
      </c>
      <c r="AD18" s="440">
        <v>1</v>
      </c>
      <c r="AE18" s="440"/>
      <c r="AF18" s="440">
        <v>1</v>
      </c>
      <c r="AG18" s="440">
        <v>9</v>
      </c>
      <c r="AH18" s="440">
        <v>11</v>
      </c>
      <c r="AI18" s="440">
        <v>2</v>
      </c>
    </row>
    <row r="19" spans="1:35" ht="21.75" customHeight="1">
      <c r="A19" s="439" t="s">
        <v>140</v>
      </c>
      <c r="B19" s="439">
        <v>703248</v>
      </c>
      <c r="C19" s="439" t="s">
        <v>233</v>
      </c>
      <c r="D19" s="823">
        <v>1</v>
      </c>
      <c r="E19" s="818" t="s">
        <v>485</v>
      </c>
      <c r="F19" s="440">
        <v>34</v>
      </c>
      <c r="G19" s="440">
        <v>26</v>
      </c>
      <c r="H19" s="440">
        <v>623</v>
      </c>
      <c r="I19" s="440">
        <v>302</v>
      </c>
      <c r="J19" s="440">
        <v>321</v>
      </c>
      <c r="K19" s="441">
        <v>7</v>
      </c>
      <c r="L19" s="441">
        <v>77</v>
      </c>
      <c r="M19" s="441">
        <v>86</v>
      </c>
      <c r="N19" s="441">
        <v>163</v>
      </c>
      <c r="O19" s="441">
        <v>6</v>
      </c>
      <c r="P19" s="441">
        <v>68</v>
      </c>
      <c r="Q19" s="441">
        <v>66</v>
      </c>
      <c r="R19" s="441">
        <v>134</v>
      </c>
      <c r="S19" s="441">
        <v>6</v>
      </c>
      <c r="T19" s="441">
        <v>62</v>
      </c>
      <c r="U19" s="441">
        <v>83</v>
      </c>
      <c r="V19" s="441">
        <v>145</v>
      </c>
      <c r="W19" s="441">
        <v>7</v>
      </c>
      <c r="X19" s="441">
        <v>95</v>
      </c>
      <c r="Y19" s="441">
        <v>86</v>
      </c>
      <c r="Z19" s="441">
        <v>181</v>
      </c>
      <c r="AA19" s="440">
        <v>103</v>
      </c>
      <c r="AB19" s="440">
        <v>99</v>
      </c>
      <c r="AC19" s="440">
        <v>202</v>
      </c>
      <c r="AD19" s="440">
        <v>1</v>
      </c>
      <c r="AE19" s="440"/>
      <c r="AF19" s="440">
        <v>1</v>
      </c>
      <c r="AG19" s="440">
        <v>50</v>
      </c>
      <c r="AH19" s="440">
        <v>52</v>
      </c>
      <c r="AI19" s="440">
        <v>4</v>
      </c>
    </row>
    <row r="20" spans="1:35" ht="21.75" customHeight="1">
      <c r="A20" s="439" t="s">
        <v>140</v>
      </c>
      <c r="B20" s="439">
        <v>703378</v>
      </c>
      <c r="C20" s="439" t="s">
        <v>252</v>
      </c>
      <c r="D20" s="823">
        <v>1</v>
      </c>
      <c r="E20" s="818" t="s">
        <v>485</v>
      </c>
      <c r="F20" s="440">
        <v>17</v>
      </c>
      <c r="G20" s="440">
        <v>10</v>
      </c>
      <c r="H20" s="440">
        <v>217</v>
      </c>
      <c r="I20" s="440">
        <v>129</v>
      </c>
      <c r="J20" s="440">
        <v>88</v>
      </c>
      <c r="K20" s="441">
        <v>2</v>
      </c>
      <c r="L20" s="441">
        <v>21</v>
      </c>
      <c r="M20" s="441">
        <v>21</v>
      </c>
      <c r="N20" s="441">
        <v>42</v>
      </c>
      <c r="O20" s="441">
        <v>2</v>
      </c>
      <c r="P20" s="441">
        <v>36</v>
      </c>
      <c r="Q20" s="441">
        <v>21</v>
      </c>
      <c r="R20" s="441">
        <v>57</v>
      </c>
      <c r="S20" s="441">
        <v>3</v>
      </c>
      <c r="T20" s="441">
        <v>33</v>
      </c>
      <c r="U20" s="441">
        <v>22</v>
      </c>
      <c r="V20" s="441">
        <v>55</v>
      </c>
      <c r="W20" s="441">
        <v>3</v>
      </c>
      <c r="X20" s="441">
        <v>39</v>
      </c>
      <c r="Y20" s="441">
        <v>24</v>
      </c>
      <c r="Z20" s="441">
        <v>63</v>
      </c>
      <c r="AA20" s="440">
        <v>31</v>
      </c>
      <c r="AB20" s="440">
        <v>38</v>
      </c>
      <c r="AC20" s="440">
        <v>69</v>
      </c>
      <c r="AD20" s="440">
        <v>1</v>
      </c>
      <c r="AE20" s="440"/>
      <c r="AF20" s="440">
        <v>1</v>
      </c>
      <c r="AG20" s="440">
        <v>19</v>
      </c>
      <c r="AH20" s="440">
        <v>21</v>
      </c>
      <c r="AI20" s="440">
        <v>2</v>
      </c>
    </row>
    <row r="21" spans="1:35" ht="21.75" customHeight="1">
      <c r="A21" s="439" t="s">
        <v>140</v>
      </c>
      <c r="B21" s="439">
        <v>707877</v>
      </c>
      <c r="C21" s="439" t="s">
        <v>265</v>
      </c>
      <c r="D21" s="823">
        <v>1</v>
      </c>
      <c r="E21" s="818" t="s">
        <v>485</v>
      </c>
      <c r="F21" s="440">
        <v>27</v>
      </c>
      <c r="G21" s="440">
        <v>27</v>
      </c>
      <c r="H21" s="440">
        <v>900</v>
      </c>
      <c r="I21" s="440">
        <v>456</v>
      </c>
      <c r="J21" s="440">
        <v>444</v>
      </c>
      <c r="K21" s="441">
        <v>7</v>
      </c>
      <c r="L21" s="441">
        <v>120</v>
      </c>
      <c r="M21" s="441">
        <v>133</v>
      </c>
      <c r="N21" s="441">
        <v>253</v>
      </c>
      <c r="O21" s="441">
        <v>7</v>
      </c>
      <c r="P21" s="441">
        <v>118</v>
      </c>
      <c r="Q21" s="441">
        <v>109</v>
      </c>
      <c r="R21" s="441">
        <v>227</v>
      </c>
      <c r="S21" s="441">
        <v>6</v>
      </c>
      <c r="T21" s="441">
        <v>102</v>
      </c>
      <c r="U21" s="441">
        <v>94</v>
      </c>
      <c r="V21" s="441">
        <v>196</v>
      </c>
      <c r="W21" s="441">
        <v>7</v>
      </c>
      <c r="X21" s="441">
        <v>116</v>
      </c>
      <c r="Y21" s="441">
        <v>108</v>
      </c>
      <c r="Z21" s="441">
        <v>224</v>
      </c>
      <c r="AA21" s="440">
        <v>114</v>
      </c>
      <c r="AB21" s="440">
        <v>122</v>
      </c>
      <c r="AC21" s="440">
        <v>236</v>
      </c>
      <c r="AD21" s="440">
        <v>1</v>
      </c>
      <c r="AE21" s="440"/>
      <c r="AF21" s="440">
        <v>2</v>
      </c>
      <c r="AG21" s="440">
        <v>49</v>
      </c>
      <c r="AH21" s="440">
        <v>52</v>
      </c>
      <c r="AI21" s="440">
        <v>3</v>
      </c>
    </row>
    <row r="22" spans="1:35" ht="21.75" customHeight="1">
      <c r="A22" s="439" t="s">
        <v>140</v>
      </c>
      <c r="B22" s="439">
        <v>707397</v>
      </c>
      <c r="C22" s="439" t="s">
        <v>276</v>
      </c>
      <c r="D22" s="823">
        <v>1</v>
      </c>
      <c r="E22" s="818" t="s">
        <v>485</v>
      </c>
      <c r="F22" s="440"/>
      <c r="G22" s="440">
        <v>8</v>
      </c>
      <c r="H22" s="440">
        <v>163</v>
      </c>
      <c r="I22" s="440">
        <v>89</v>
      </c>
      <c r="J22" s="440">
        <v>74</v>
      </c>
      <c r="K22" s="441">
        <v>2</v>
      </c>
      <c r="L22" s="441">
        <v>27</v>
      </c>
      <c r="M22" s="441">
        <v>23</v>
      </c>
      <c r="N22" s="441">
        <v>50</v>
      </c>
      <c r="O22" s="441">
        <v>2</v>
      </c>
      <c r="P22" s="441">
        <v>24</v>
      </c>
      <c r="Q22" s="441">
        <v>16</v>
      </c>
      <c r="R22" s="441">
        <v>40</v>
      </c>
      <c r="S22" s="441">
        <v>2</v>
      </c>
      <c r="T22" s="441">
        <v>19</v>
      </c>
      <c r="U22" s="441">
        <v>15</v>
      </c>
      <c r="V22" s="441">
        <v>34</v>
      </c>
      <c r="W22" s="441">
        <v>2</v>
      </c>
      <c r="X22" s="441">
        <v>19</v>
      </c>
      <c r="Y22" s="441">
        <v>20</v>
      </c>
      <c r="Z22" s="441">
        <v>39</v>
      </c>
      <c r="AA22" s="440">
        <v>1</v>
      </c>
      <c r="AB22" s="440"/>
      <c r="AC22" s="440">
        <v>1</v>
      </c>
      <c r="AD22" s="440"/>
      <c r="AE22" s="440"/>
      <c r="AF22" s="440">
        <v>1</v>
      </c>
      <c r="AG22" s="440">
        <v>15</v>
      </c>
      <c r="AH22" s="440">
        <v>16</v>
      </c>
      <c r="AI22" s="440">
        <v>4</v>
      </c>
    </row>
    <row r="23" spans="1:35" ht="21.75" customHeight="1">
      <c r="A23" s="439" t="s">
        <v>140</v>
      </c>
      <c r="B23" s="439">
        <v>757727</v>
      </c>
      <c r="C23" s="439" t="s">
        <v>673</v>
      </c>
      <c r="D23" s="823">
        <v>1</v>
      </c>
      <c r="E23" s="818" t="s">
        <v>485</v>
      </c>
      <c r="F23" s="440">
        <v>20</v>
      </c>
      <c r="G23" s="440">
        <v>19</v>
      </c>
      <c r="H23" s="440">
        <v>602</v>
      </c>
      <c r="I23" s="440">
        <v>302</v>
      </c>
      <c r="J23" s="440">
        <v>300</v>
      </c>
      <c r="K23" s="441">
        <v>5</v>
      </c>
      <c r="L23" s="441">
        <v>86</v>
      </c>
      <c r="M23" s="441">
        <v>83</v>
      </c>
      <c r="N23" s="441">
        <v>169</v>
      </c>
      <c r="O23" s="441">
        <v>5</v>
      </c>
      <c r="P23" s="441">
        <v>81</v>
      </c>
      <c r="Q23" s="441">
        <v>78</v>
      </c>
      <c r="R23" s="441">
        <v>159</v>
      </c>
      <c r="S23" s="441">
        <v>5</v>
      </c>
      <c r="T23" s="441">
        <v>65</v>
      </c>
      <c r="U23" s="441">
        <v>76</v>
      </c>
      <c r="V23" s="441">
        <v>141</v>
      </c>
      <c r="W23" s="441">
        <v>4</v>
      </c>
      <c r="X23" s="441">
        <v>70</v>
      </c>
      <c r="Y23" s="441">
        <v>63</v>
      </c>
      <c r="Z23" s="441">
        <v>133</v>
      </c>
      <c r="AA23" s="440">
        <v>63</v>
      </c>
      <c r="AB23" s="440">
        <v>62</v>
      </c>
      <c r="AC23" s="440">
        <v>125</v>
      </c>
      <c r="AD23" s="440">
        <v>1</v>
      </c>
      <c r="AE23" s="440"/>
      <c r="AF23" s="440">
        <v>2</v>
      </c>
      <c r="AG23" s="440">
        <v>33</v>
      </c>
      <c r="AH23" s="440">
        <v>36</v>
      </c>
      <c r="AI23" s="440">
        <v>2</v>
      </c>
    </row>
    <row r="24" spans="1:35" ht="21.75" customHeight="1">
      <c r="A24" s="439" t="s">
        <v>140</v>
      </c>
      <c r="B24" s="439">
        <v>707521</v>
      </c>
      <c r="C24" s="439" t="s">
        <v>282</v>
      </c>
      <c r="D24" s="823">
        <v>1</v>
      </c>
      <c r="E24" s="818" t="s">
        <v>485</v>
      </c>
      <c r="F24" s="440"/>
      <c r="G24" s="440">
        <v>12</v>
      </c>
      <c r="H24" s="440">
        <v>296</v>
      </c>
      <c r="I24" s="440">
        <v>147</v>
      </c>
      <c r="J24" s="440">
        <v>149</v>
      </c>
      <c r="K24" s="441">
        <v>3</v>
      </c>
      <c r="L24" s="441">
        <v>34</v>
      </c>
      <c r="M24" s="441">
        <v>42</v>
      </c>
      <c r="N24" s="441">
        <v>76</v>
      </c>
      <c r="O24" s="441">
        <v>3</v>
      </c>
      <c r="P24" s="441">
        <v>36</v>
      </c>
      <c r="Q24" s="441">
        <v>35</v>
      </c>
      <c r="R24" s="441">
        <v>71</v>
      </c>
      <c r="S24" s="441">
        <v>3</v>
      </c>
      <c r="T24" s="441">
        <v>36</v>
      </c>
      <c r="U24" s="441">
        <v>37</v>
      </c>
      <c r="V24" s="441">
        <v>73</v>
      </c>
      <c r="W24" s="441">
        <v>3</v>
      </c>
      <c r="X24" s="441">
        <v>41</v>
      </c>
      <c r="Y24" s="441">
        <v>35</v>
      </c>
      <c r="Z24" s="441">
        <v>76</v>
      </c>
      <c r="AA24" s="440">
        <v>44</v>
      </c>
      <c r="AB24" s="440">
        <v>31</v>
      </c>
      <c r="AC24" s="440">
        <v>75</v>
      </c>
      <c r="AD24" s="440"/>
      <c r="AE24" s="440"/>
      <c r="AF24" s="440"/>
      <c r="AG24" s="440">
        <v>21</v>
      </c>
      <c r="AH24" s="440">
        <v>21</v>
      </c>
      <c r="AI24" s="440">
        <v>1</v>
      </c>
    </row>
    <row r="25" spans="1:35" ht="21.75" customHeight="1">
      <c r="A25" s="439" t="s">
        <v>140</v>
      </c>
      <c r="B25" s="439">
        <v>707887</v>
      </c>
      <c r="C25" s="439" t="s">
        <v>285</v>
      </c>
      <c r="D25" s="823">
        <v>1</v>
      </c>
      <c r="E25" s="818" t="s">
        <v>485</v>
      </c>
      <c r="F25" s="440">
        <v>11</v>
      </c>
      <c r="G25" s="440">
        <v>12</v>
      </c>
      <c r="H25" s="440">
        <v>418</v>
      </c>
      <c r="I25" s="440">
        <v>231</v>
      </c>
      <c r="J25" s="440">
        <v>187</v>
      </c>
      <c r="K25" s="441">
        <v>3</v>
      </c>
      <c r="L25" s="441">
        <v>59</v>
      </c>
      <c r="M25" s="441">
        <v>49</v>
      </c>
      <c r="N25" s="441">
        <v>108</v>
      </c>
      <c r="O25" s="441">
        <v>3</v>
      </c>
      <c r="P25" s="441">
        <v>60</v>
      </c>
      <c r="Q25" s="441">
        <v>51</v>
      </c>
      <c r="R25" s="441">
        <v>111</v>
      </c>
      <c r="S25" s="441">
        <v>3</v>
      </c>
      <c r="T25" s="441">
        <v>63</v>
      </c>
      <c r="U25" s="441">
        <v>41</v>
      </c>
      <c r="V25" s="441">
        <v>104</v>
      </c>
      <c r="W25" s="441">
        <v>3</v>
      </c>
      <c r="X25" s="441">
        <v>49</v>
      </c>
      <c r="Y25" s="441">
        <v>46</v>
      </c>
      <c r="Z25" s="441">
        <v>95</v>
      </c>
      <c r="AA25" s="440">
        <v>48</v>
      </c>
      <c r="AB25" s="440">
        <v>39</v>
      </c>
      <c r="AC25" s="440">
        <v>87</v>
      </c>
      <c r="AD25" s="440">
        <v>1</v>
      </c>
      <c r="AE25" s="440"/>
      <c r="AF25" s="440">
        <v>1</v>
      </c>
      <c r="AG25" s="440">
        <v>21</v>
      </c>
      <c r="AH25" s="440">
        <v>23</v>
      </c>
      <c r="AI25" s="440">
        <v>1</v>
      </c>
    </row>
    <row r="26" spans="1:35" ht="21.75" customHeight="1">
      <c r="A26" s="439" t="s">
        <v>140</v>
      </c>
      <c r="B26" s="439">
        <v>759884</v>
      </c>
      <c r="C26" s="439" t="s">
        <v>288</v>
      </c>
      <c r="D26" s="823">
        <v>1</v>
      </c>
      <c r="E26" s="818" t="s">
        <v>485</v>
      </c>
      <c r="F26" s="440">
        <v>17</v>
      </c>
      <c r="G26" s="440">
        <v>14</v>
      </c>
      <c r="H26" s="440">
        <v>228</v>
      </c>
      <c r="I26" s="440">
        <v>142</v>
      </c>
      <c r="J26" s="440">
        <v>86</v>
      </c>
      <c r="K26" s="441">
        <v>6</v>
      </c>
      <c r="L26" s="441">
        <v>53</v>
      </c>
      <c r="M26" s="441">
        <v>31</v>
      </c>
      <c r="N26" s="441">
        <v>84</v>
      </c>
      <c r="O26" s="441">
        <v>3</v>
      </c>
      <c r="P26" s="441">
        <v>31</v>
      </c>
      <c r="Q26" s="441">
        <v>27</v>
      </c>
      <c r="R26" s="441">
        <v>58</v>
      </c>
      <c r="S26" s="441">
        <v>3</v>
      </c>
      <c r="T26" s="441">
        <v>33</v>
      </c>
      <c r="U26" s="441">
        <v>19</v>
      </c>
      <c r="V26" s="441">
        <v>52</v>
      </c>
      <c r="W26" s="441">
        <v>2</v>
      </c>
      <c r="X26" s="441">
        <v>25</v>
      </c>
      <c r="Y26" s="441">
        <v>9</v>
      </c>
      <c r="Z26" s="441">
        <v>34</v>
      </c>
      <c r="AA26" s="440"/>
      <c r="AB26" s="440"/>
      <c r="AC26" s="440"/>
      <c r="AD26" s="440">
        <v>1</v>
      </c>
      <c r="AE26" s="440"/>
      <c r="AF26" s="440"/>
      <c r="AG26" s="440">
        <v>9</v>
      </c>
      <c r="AH26" s="440">
        <v>10</v>
      </c>
      <c r="AI26" s="440">
        <v>1</v>
      </c>
    </row>
    <row r="27" spans="1:35" ht="21.75" customHeight="1">
      <c r="A27" s="439" t="s">
        <v>140</v>
      </c>
      <c r="B27" s="439">
        <v>707829</v>
      </c>
      <c r="C27" s="439" t="s">
        <v>307</v>
      </c>
      <c r="D27" s="823">
        <v>1</v>
      </c>
      <c r="E27" s="818" t="s">
        <v>485</v>
      </c>
      <c r="F27" s="440">
        <v>10</v>
      </c>
      <c r="G27" s="440">
        <v>4</v>
      </c>
      <c r="H27" s="440">
        <v>62</v>
      </c>
      <c r="I27" s="440">
        <v>35</v>
      </c>
      <c r="J27" s="440">
        <v>27</v>
      </c>
      <c r="K27" s="441">
        <v>1</v>
      </c>
      <c r="L27" s="441">
        <v>5</v>
      </c>
      <c r="M27" s="441">
        <v>5</v>
      </c>
      <c r="N27" s="441">
        <v>10</v>
      </c>
      <c r="O27" s="441">
        <v>1</v>
      </c>
      <c r="P27" s="441">
        <v>9</v>
      </c>
      <c r="Q27" s="441">
        <v>10</v>
      </c>
      <c r="R27" s="441">
        <v>19</v>
      </c>
      <c r="S27" s="441">
        <v>1</v>
      </c>
      <c r="T27" s="441">
        <v>15</v>
      </c>
      <c r="U27" s="441">
        <v>8</v>
      </c>
      <c r="V27" s="441">
        <v>23</v>
      </c>
      <c r="W27" s="441">
        <v>1</v>
      </c>
      <c r="X27" s="441">
        <v>6</v>
      </c>
      <c r="Y27" s="441">
        <v>4</v>
      </c>
      <c r="Z27" s="441">
        <v>10</v>
      </c>
      <c r="AA27" s="440">
        <v>19</v>
      </c>
      <c r="AB27" s="440">
        <v>17</v>
      </c>
      <c r="AC27" s="440">
        <v>36</v>
      </c>
      <c r="AD27" s="440">
        <v>1</v>
      </c>
      <c r="AE27" s="440"/>
      <c r="AF27" s="440"/>
      <c r="AG27" s="440">
        <v>4</v>
      </c>
      <c r="AH27" s="440">
        <v>5</v>
      </c>
      <c r="AI27" s="440">
        <v>2</v>
      </c>
    </row>
    <row r="28" spans="1:35" ht="21.75" customHeight="1">
      <c r="A28" s="439" t="s">
        <v>140</v>
      </c>
      <c r="B28" s="439">
        <v>703542</v>
      </c>
      <c r="C28" s="439" t="s">
        <v>317</v>
      </c>
      <c r="D28" s="823">
        <v>1</v>
      </c>
      <c r="E28" s="818" t="s">
        <v>485</v>
      </c>
      <c r="F28" s="440">
        <v>26</v>
      </c>
      <c r="G28" s="440">
        <v>23</v>
      </c>
      <c r="H28" s="440">
        <v>585</v>
      </c>
      <c r="I28" s="440">
        <v>284</v>
      </c>
      <c r="J28" s="440">
        <v>301</v>
      </c>
      <c r="K28" s="441">
        <v>6</v>
      </c>
      <c r="L28" s="441">
        <v>59</v>
      </c>
      <c r="M28" s="441">
        <v>89</v>
      </c>
      <c r="N28" s="441">
        <v>148</v>
      </c>
      <c r="O28" s="441">
        <v>5</v>
      </c>
      <c r="P28" s="441">
        <v>64</v>
      </c>
      <c r="Q28" s="441">
        <v>74</v>
      </c>
      <c r="R28" s="441">
        <v>138</v>
      </c>
      <c r="S28" s="441">
        <v>6</v>
      </c>
      <c r="T28" s="441">
        <v>83</v>
      </c>
      <c r="U28" s="441">
        <v>67</v>
      </c>
      <c r="V28" s="441">
        <v>150</v>
      </c>
      <c r="W28" s="441">
        <v>6</v>
      </c>
      <c r="X28" s="441">
        <v>78</v>
      </c>
      <c r="Y28" s="441">
        <v>71</v>
      </c>
      <c r="Z28" s="441">
        <v>149</v>
      </c>
      <c r="AA28" s="440">
        <v>72</v>
      </c>
      <c r="AB28" s="440">
        <v>65</v>
      </c>
      <c r="AC28" s="440">
        <v>137</v>
      </c>
      <c r="AD28" s="440">
        <v>1</v>
      </c>
      <c r="AE28" s="440"/>
      <c r="AF28" s="440">
        <v>2</v>
      </c>
      <c r="AG28" s="440">
        <v>44</v>
      </c>
      <c r="AH28" s="440">
        <v>47</v>
      </c>
      <c r="AI28" s="440">
        <v>2</v>
      </c>
    </row>
    <row r="29" spans="1:35" ht="21.75" customHeight="1">
      <c r="A29" s="439" t="s">
        <v>140</v>
      </c>
      <c r="B29" s="439">
        <v>703653</v>
      </c>
      <c r="C29" s="439" t="s">
        <v>318</v>
      </c>
      <c r="D29" s="823">
        <v>1</v>
      </c>
      <c r="E29" s="818" t="s">
        <v>485</v>
      </c>
      <c r="F29" s="440">
        <v>25</v>
      </c>
      <c r="G29" s="440">
        <v>25</v>
      </c>
      <c r="H29" s="440">
        <v>647</v>
      </c>
      <c r="I29" s="440">
        <v>303</v>
      </c>
      <c r="J29" s="440">
        <v>344</v>
      </c>
      <c r="K29" s="441">
        <v>5</v>
      </c>
      <c r="L29" s="441">
        <v>55</v>
      </c>
      <c r="M29" s="441">
        <v>81</v>
      </c>
      <c r="N29" s="441">
        <v>136</v>
      </c>
      <c r="O29" s="441">
        <v>6</v>
      </c>
      <c r="P29" s="441">
        <v>81</v>
      </c>
      <c r="Q29" s="441">
        <v>88</v>
      </c>
      <c r="R29" s="441">
        <v>169</v>
      </c>
      <c r="S29" s="441">
        <v>7</v>
      </c>
      <c r="T29" s="441">
        <v>86</v>
      </c>
      <c r="U29" s="441">
        <v>75</v>
      </c>
      <c r="V29" s="441">
        <v>161</v>
      </c>
      <c r="W29" s="441">
        <v>7</v>
      </c>
      <c r="X29" s="441">
        <v>81</v>
      </c>
      <c r="Y29" s="441">
        <v>100</v>
      </c>
      <c r="Z29" s="441">
        <v>181</v>
      </c>
      <c r="AA29" s="440">
        <v>23</v>
      </c>
      <c r="AB29" s="440">
        <v>27</v>
      </c>
      <c r="AC29" s="440">
        <v>50</v>
      </c>
      <c r="AD29" s="440">
        <v>1</v>
      </c>
      <c r="AE29" s="440"/>
      <c r="AF29" s="440">
        <v>2</v>
      </c>
      <c r="AG29" s="440">
        <v>47</v>
      </c>
      <c r="AH29" s="440">
        <v>50</v>
      </c>
      <c r="AI29" s="440">
        <v>4</v>
      </c>
    </row>
    <row r="30" spans="1:35" ht="21.75" customHeight="1">
      <c r="A30" s="439" t="s">
        <v>140</v>
      </c>
      <c r="B30" s="439">
        <v>760252</v>
      </c>
      <c r="C30" s="439" t="s">
        <v>328</v>
      </c>
      <c r="D30" s="823">
        <v>1</v>
      </c>
      <c r="E30" s="818" t="s">
        <v>485</v>
      </c>
      <c r="F30" s="440">
        <v>26</v>
      </c>
      <c r="G30" s="440">
        <v>14</v>
      </c>
      <c r="H30" s="440">
        <v>308</v>
      </c>
      <c r="I30" s="440">
        <v>177</v>
      </c>
      <c r="J30" s="440">
        <v>131</v>
      </c>
      <c r="K30" s="441">
        <v>4</v>
      </c>
      <c r="L30" s="441">
        <v>44</v>
      </c>
      <c r="M30" s="441">
        <v>33</v>
      </c>
      <c r="N30" s="441">
        <v>77</v>
      </c>
      <c r="O30" s="441">
        <v>4</v>
      </c>
      <c r="P30" s="441">
        <v>54</v>
      </c>
      <c r="Q30" s="441">
        <v>42</v>
      </c>
      <c r="R30" s="441">
        <v>96</v>
      </c>
      <c r="S30" s="441">
        <v>3</v>
      </c>
      <c r="T30" s="441">
        <v>46</v>
      </c>
      <c r="U30" s="441">
        <v>29</v>
      </c>
      <c r="V30" s="441">
        <v>75</v>
      </c>
      <c r="W30" s="441">
        <v>3</v>
      </c>
      <c r="X30" s="441">
        <v>33</v>
      </c>
      <c r="Y30" s="441">
        <v>27</v>
      </c>
      <c r="Z30" s="441">
        <v>60</v>
      </c>
      <c r="AA30" s="440"/>
      <c r="AB30" s="440"/>
      <c r="AC30" s="440"/>
      <c r="AD30" s="440">
        <v>1</v>
      </c>
      <c r="AE30" s="440"/>
      <c r="AF30" s="440">
        <v>1</v>
      </c>
      <c r="AG30" s="440">
        <v>20</v>
      </c>
      <c r="AH30" s="440">
        <v>22</v>
      </c>
      <c r="AI30" s="440">
        <v>1</v>
      </c>
    </row>
    <row r="31" spans="1:35" ht="21.75" customHeight="1">
      <c r="A31" s="439" t="s">
        <v>140</v>
      </c>
      <c r="B31" s="439">
        <v>760367</v>
      </c>
      <c r="C31" s="439" t="s">
        <v>344</v>
      </c>
      <c r="D31" s="823">
        <v>1</v>
      </c>
      <c r="E31" s="818" t="s">
        <v>485</v>
      </c>
      <c r="F31" s="440">
        <v>20</v>
      </c>
      <c r="G31" s="440">
        <v>10</v>
      </c>
      <c r="H31" s="440">
        <v>245</v>
      </c>
      <c r="I31" s="440">
        <v>154</v>
      </c>
      <c r="J31" s="440">
        <v>91</v>
      </c>
      <c r="K31" s="441">
        <v>5</v>
      </c>
      <c r="L31" s="441">
        <v>95</v>
      </c>
      <c r="M31" s="441">
        <v>47</v>
      </c>
      <c r="N31" s="441">
        <v>142</v>
      </c>
      <c r="O31" s="441">
        <v>3</v>
      </c>
      <c r="P31" s="441">
        <v>44</v>
      </c>
      <c r="Q31" s="441">
        <v>23</v>
      </c>
      <c r="R31" s="441">
        <v>67</v>
      </c>
      <c r="S31" s="441">
        <v>2</v>
      </c>
      <c r="T31" s="441">
        <v>15</v>
      </c>
      <c r="U31" s="441">
        <v>21</v>
      </c>
      <c r="V31" s="441">
        <v>36</v>
      </c>
      <c r="W31" s="441"/>
      <c r="X31" s="441"/>
      <c r="Y31" s="441"/>
      <c r="Z31" s="441"/>
      <c r="AA31" s="440"/>
      <c r="AB31" s="440"/>
      <c r="AC31" s="440"/>
      <c r="AD31" s="440">
        <v>1</v>
      </c>
      <c r="AE31" s="440"/>
      <c r="AF31" s="440"/>
      <c r="AG31" s="440">
        <v>13</v>
      </c>
      <c r="AH31" s="440">
        <v>14</v>
      </c>
      <c r="AI31" s="440"/>
    </row>
    <row r="32" spans="1:35" ht="21.75" customHeight="1">
      <c r="A32" s="439" t="s">
        <v>140</v>
      </c>
      <c r="B32" s="439">
        <v>758867</v>
      </c>
      <c r="C32" s="439" t="s">
        <v>352</v>
      </c>
      <c r="D32" s="823">
        <v>1</v>
      </c>
      <c r="E32" s="818" t="s">
        <v>485</v>
      </c>
      <c r="F32" s="440"/>
      <c r="G32" s="440">
        <v>14</v>
      </c>
      <c r="H32" s="440">
        <v>278</v>
      </c>
      <c r="I32" s="440">
        <v>146</v>
      </c>
      <c r="J32" s="440">
        <v>132</v>
      </c>
      <c r="K32" s="441">
        <v>4</v>
      </c>
      <c r="L32" s="441">
        <v>31</v>
      </c>
      <c r="M32" s="441">
        <v>46</v>
      </c>
      <c r="N32" s="441">
        <v>77</v>
      </c>
      <c r="O32" s="441">
        <v>4</v>
      </c>
      <c r="P32" s="441">
        <v>42</v>
      </c>
      <c r="Q32" s="441">
        <v>44</v>
      </c>
      <c r="R32" s="441">
        <v>86</v>
      </c>
      <c r="S32" s="441">
        <v>3</v>
      </c>
      <c r="T32" s="441">
        <v>34</v>
      </c>
      <c r="U32" s="441">
        <v>18</v>
      </c>
      <c r="V32" s="441">
        <v>52</v>
      </c>
      <c r="W32" s="441">
        <v>3</v>
      </c>
      <c r="X32" s="441">
        <v>39</v>
      </c>
      <c r="Y32" s="441">
        <v>24</v>
      </c>
      <c r="Z32" s="441">
        <v>63</v>
      </c>
      <c r="AA32" s="440"/>
      <c r="AB32" s="440"/>
      <c r="AC32" s="440"/>
      <c r="AD32" s="440">
        <v>1</v>
      </c>
      <c r="AE32" s="440"/>
      <c r="AF32" s="440">
        <v>1</v>
      </c>
      <c r="AG32" s="440">
        <v>14</v>
      </c>
      <c r="AH32" s="440">
        <v>16</v>
      </c>
      <c r="AI32" s="440">
        <v>1</v>
      </c>
    </row>
    <row r="33" spans="1:36" ht="21.75" customHeight="1">
      <c r="A33" s="439" t="s">
        <v>140</v>
      </c>
      <c r="B33" s="439">
        <v>707472</v>
      </c>
      <c r="C33" s="439" t="s">
        <v>357</v>
      </c>
      <c r="D33" s="823">
        <v>1</v>
      </c>
      <c r="E33" s="818" t="s">
        <v>485</v>
      </c>
      <c r="F33" s="440"/>
      <c r="G33" s="440">
        <v>8</v>
      </c>
      <c r="H33" s="440">
        <v>180</v>
      </c>
      <c r="I33" s="440">
        <v>97</v>
      </c>
      <c r="J33" s="440">
        <v>83</v>
      </c>
      <c r="K33" s="441">
        <v>2</v>
      </c>
      <c r="L33" s="441">
        <v>23</v>
      </c>
      <c r="M33" s="441">
        <v>20</v>
      </c>
      <c r="N33" s="441">
        <v>43</v>
      </c>
      <c r="O33" s="441">
        <v>2</v>
      </c>
      <c r="P33" s="441">
        <v>24</v>
      </c>
      <c r="Q33" s="441">
        <v>28</v>
      </c>
      <c r="R33" s="441">
        <v>52</v>
      </c>
      <c r="S33" s="441">
        <v>2</v>
      </c>
      <c r="T33" s="441">
        <v>29</v>
      </c>
      <c r="U33" s="441">
        <v>15</v>
      </c>
      <c r="V33" s="441">
        <v>44</v>
      </c>
      <c r="W33" s="441">
        <v>2</v>
      </c>
      <c r="X33" s="441">
        <v>21</v>
      </c>
      <c r="Y33" s="441">
        <v>20</v>
      </c>
      <c r="Z33" s="441">
        <v>41</v>
      </c>
      <c r="AA33" s="440">
        <v>27</v>
      </c>
      <c r="AB33" s="440">
        <v>28</v>
      </c>
      <c r="AC33" s="440">
        <v>55</v>
      </c>
      <c r="AD33" s="440"/>
      <c r="AE33" s="440"/>
      <c r="AF33" s="440">
        <v>1</v>
      </c>
      <c r="AG33" s="440">
        <v>13</v>
      </c>
      <c r="AH33" s="440">
        <v>14</v>
      </c>
      <c r="AI33" s="440"/>
    </row>
    <row r="34" spans="1:36" ht="21.75" customHeight="1">
      <c r="A34" s="439" t="s">
        <v>140</v>
      </c>
      <c r="B34" s="439">
        <v>747916</v>
      </c>
      <c r="C34" s="439" t="s">
        <v>367</v>
      </c>
      <c r="D34" s="823">
        <v>1</v>
      </c>
      <c r="E34" s="818" t="s">
        <v>485</v>
      </c>
      <c r="F34" s="440">
        <v>28</v>
      </c>
      <c r="G34" s="440">
        <v>12</v>
      </c>
      <c r="H34" s="440">
        <v>388</v>
      </c>
      <c r="I34" s="440">
        <v>235</v>
      </c>
      <c r="J34" s="440">
        <v>153</v>
      </c>
      <c r="K34" s="441">
        <v>3</v>
      </c>
      <c r="L34" s="441">
        <v>51</v>
      </c>
      <c r="M34" s="441">
        <v>36</v>
      </c>
      <c r="N34" s="441">
        <v>87</v>
      </c>
      <c r="O34" s="441">
        <v>3</v>
      </c>
      <c r="P34" s="441">
        <v>74</v>
      </c>
      <c r="Q34" s="441">
        <v>25</v>
      </c>
      <c r="R34" s="441">
        <v>99</v>
      </c>
      <c r="S34" s="441">
        <v>3</v>
      </c>
      <c r="T34" s="441">
        <v>60</v>
      </c>
      <c r="U34" s="441">
        <v>48</v>
      </c>
      <c r="V34" s="441">
        <v>108</v>
      </c>
      <c r="W34" s="441">
        <v>3</v>
      </c>
      <c r="X34" s="441">
        <v>50</v>
      </c>
      <c r="Y34" s="441">
        <v>44</v>
      </c>
      <c r="Z34" s="441">
        <v>94</v>
      </c>
      <c r="AA34" s="440">
        <v>66</v>
      </c>
      <c r="AB34" s="440">
        <v>54</v>
      </c>
      <c r="AC34" s="440">
        <v>120</v>
      </c>
      <c r="AD34" s="440">
        <v>1</v>
      </c>
      <c r="AE34" s="440">
        <v>1</v>
      </c>
      <c r="AF34" s="440">
        <v>1</v>
      </c>
      <c r="AG34" s="440">
        <v>21</v>
      </c>
      <c r="AH34" s="440">
        <v>24</v>
      </c>
      <c r="AI34" s="440">
        <v>5</v>
      </c>
    </row>
    <row r="35" spans="1:36" ht="21.75" customHeight="1">
      <c r="A35" s="439" t="s">
        <v>140</v>
      </c>
      <c r="B35" s="439">
        <v>760490</v>
      </c>
      <c r="C35" s="439" t="s">
        <v>374</v>
      </c>
      <c r="D35" s="823">
        <v>1</v>
      </c>
      <c r="E35" s="818" t="s">
        <v>485</v>
      </c>
      <c r="F35" s="440"/>
      <c r="G35" s="440">
        <v>4</v>
      </c>
      <c r="H35" s="440">
        <v>48</v>
      </c>
      <c r="I35" s="440">
        <v>19</v>
      </c>
      <c r="J35" s="440">
        <v>29</v>
      </c>
      <c r="K35" s="441">
        <v>1</v>
      </c>
      <c r="L35" s="441">
        <v>4</v>
      </c>
      <c r="M35" s="441">
        <v>8</v>
      </c>
      <c r="N35" s="441">
        <v>12</v>
      </c>
      <c r="O35" s="441">
        <v>1</v>
      </c>
      <c r="P35" s="441">
        <v>6</v>
      </c>
      <c r="Q35" s="441">
        <v>8</v>
      </c>
      <c r="R35" s="441">
        <v>14</v>
      </c>
      <c r="S35" s="441">
        <v>1</v>
      </c>
      <c r="T35" s="441">
        <v>5</v>
      </c>
      <c r="U35" s="441">
        <v>4</v>
      </c>
      <c r="V35" s="441">
        <v>9</v>
      </c>
      <c r="W35" s="441">
        <v>1</v>
      </c>
      <c r="X35" s="441">
        <v>4</v>
      </c>
      <c r="Y35" s="441">
        <v>9</v>
      </c>
      <c r="Z35" s="441">
        <v>13</v>
      </c>
      <c r="AA35" s="440"/>
      <c r="AB35" s="440"/>
      <c r="AC35" s="440"/>
      <c r="AD35" s="440"/>
      <c r="AE35" s="440"/>
      <c r="AF35" s="440"/>
      <c r="AG35" s="440"/>
      <c r="AH35" s="440"/>
      <c r="AI35" s="440"/>
    </row>
    <row r="36" spans="1:36" ht="21.75" customHeight="1">
      <c r="A36" s="439" t="s">
        <v>140</v>
      </c>
      <c r="B36" s="439">
        <v>703556</v>
      </c>
      <c r="C36" s="439" t="s">
        <v>386</v>
      </c>
      <c r="D36" s="823">
        <v>1</v>
      </c>
      <c r="E36" s="818" t="s">
        <v>485</v>
      </c>
      <c r="F36" s="440">
        <v>17</v>
      </c>
      <c r="G36" s="440">
        <v>17</v>
      </c>
      <c r="H36" s="440">
        <v>425</v>
      </c>
      <c r="I36" s="440">
        <v>196</v>
      </c>
      <c r="J36" s="440">
        <v>229</v>
      </c>
      <c r="K36" s="441">
        <v>4</v>
      </c>
      <c r="L36" s="441">
        <v>49</v>
      </c>
      <c r="M36" s="441">
        <v>54</v>
      </c>
      <c r="N36" s="441">
        <v>103</v>
      </c>
      <c r="O36" s="441">
        <v>4</v>
      </c>
      <c r="P36" s="441">
        <v>38</v>
      </c>
      <c r="Q36" s="441">
        <v>45</v>
      </c>
      <c r="R36" s="441">
        <v>83</v>
      </c>
      <c r="S36" s="441">
        <v>4</v>
      </c>
      <c r="T36" s="441">
        <v>49</v>
      </c>
      <c r="U36" s="441">
        <v>63</v>
      </c>
      <c r="V36" s="441">
        <v>112</v>
      </c>
      <c r="W36" s="441">
        <v>5</v>
      </c>
      <c r="X36" s="441">
        <v>60</v>
      </c>
      <c r="Y36" s="441">
        <v>67</v>
      </c>
      <c r="Z36" s="441">
        <v>127</v>
      </c>
      <c r="AA36" s="440">
        <v>35</v>
      </c>
      <c r="AB36" s="440">
        <v>21</v>
      </c>
      <c r="AC36" s="440">
        <v>56</v>
      </c>
      <c r="AD36" s="440">
        <v>1</v>
      </c>
      <c r="AE36" s="440"/>
      <c r="AF36" s="440"/>
      <c r="AG36" s="440">
        <v>27</v>
      </c>
      <c r="AH36" s="440">
        <v>28</v>
      </c>
      <c r="AI36" s="440">
        <v>3</v>
      </c>
    </row>
    <row r="37" spans="1:36" s="48" customFormat="1" ht="21.75" customHeight="1">
      <c r="A37" s="439" t="s">
        <v>140</v>
      </c>
      <c r="B37" s="439">
        <v>99952571</v>
      </c>
      <c r="C37" s="439" t="s">
        <v>295</v>
      </c>
      <c r="D37" s="823">
        <v>1</v>
      </c>
      <c r="E37" s="818" t="s">
        <v>485</v>
      </c>
      <c r="F37" s="440">
        <v>17</v>
      </c>
      <c r="G37" s="440">
        <v>9</v>
      </c>
      <c r="H37" s="440">
        <v>182</v>
      </c>
      <c r="I37" s="440">
        <v>93</v>
      </c>
      <c r="J37" s="440">
        <v>89</v>
      </c>
      <c r="K37" s="441">
        <v>2</v>
      </c>
      <c r="L37" s="441">
        <v>18</v>
      </c>
      <c r="M37" s="441">
        <v>12</v>
      </c>
      <c r="N37" s="441">
        <v>30</v>
      </c>
      <c r="O37" s="441">
        <v>2</v>
      </c>
      <c r="P37" s="441">
        <v>20</v>
      </c>
      <c r="Q37" s="441">
        <v>22</v>
      </c>
      <c r="R37" s="441">
        <v>42</v>
      </c>
      <c r="S37" s="441">
        <v>2</v>
      </c>
      <c r="T37" s="441">
        <v>20</v>
      </c>
      <c r="U37" s="441">
        <v>25</v>
      </c>
      <c r="V37" s="441">
        <v>45</v>
      </c>
      <c r="W37" s="441">
        <v>3</v>
      </c>
      <c r="X37" s="441">
        <v>35</v>
      </c>
      <c r="Y37" s="441">
        <v>30</v>
      </c>
      <c r="Z37" s="441">
        <v>65</v>
      </c>
      <c r="AA37" s="440">
        <v>42</v>
      </c>
      <c r="AB37" s="440">
        <v>26</v>
      </c>
      <c r="AC37" s="440">
        <v>68</v>
      </c>
      <c r="AD37" s="440">
        <v>1</v>
      </c>
      <c r="AE37" s="440"/>
      <c r="AF37" s="440"/>
      <c r="AG37" s="440">
        <v>20</v>
      </c>
      <c r="AH37" s="440">
        <v>21</v>
      </c>
      <c r="AI37" s="440"/>
      <c r="AJ37" s="2"/>
    </row>
    <row r="38" spans="1:36" s="48" customFormat="1" ht="21.75" customHeight="1">
      <c r="A38" s="439" t="s">
        <v>140</v>
      </c>
      <c r="B38" s="439">
        <v>99957157</v>
      </c>
      <c r="C38" s="439" t="s">
        <v>298</v>
      </c>
      <c r="D38" s="823">
        <v>1</v>
      </c>
      <c r="E38" s="818" t="s">
        <v>485</v>
      </c>
      <c r="F38" s="440">
        <v>16</v>
      </c>
      <c r="G38" s="440">
        <v>13</v>
      </c>
      <c r="H38" s="440">
        <v>269</v>
      </c>
      <c r="I38" s="440">
        <v>149</v>
      </c>
      <c r="J38" s="440">
        <v>120</v>
      </c>
      <c r="K38" s="441">
        <v>3</v>
      </c>
      <c r="L38" s="441">
        <v>38</v>
      </c>
      <c r="M38" s="441">
        <v>23</v>
      </c>
      <c r="N38" s="441">
        <v>61</v>
      </c>
      <c r="O38" s="441">
        <v>4</v>
      </c>
      <c r="P38" s="441">
        <v>48</v>
      </c>
      <c r="Q38" s="441">
        <v>46</v>
      </c>
      <c r="R38" s="441">
        <v>94</v>
      </c>
      <c r="S38" s="441">
        <v>3</v>
      </c>
      <c r="T38" s="441">
        <v>39</v>
      </c>
      <c r="U38" s="441">
        <v>30</v>
      </c>
      <c r="V38" s="441">
        <v>69</v>
      </c>
      <c r="W38" s="441">
        <v>2</v>
      </c>
      <c r="X38" s="441">
        <v>24</v>
      </c>
      <c r="Y38" s="441">
        <v>21</v>
      </c>
      <c r="Z38" s="441">
        <v>45</v>
      </c>
      <c r="AA38" s="440">
        <v>12</v>
      </c>
      <c r="AB38" s="440">
        <v>8</v>
      </c>
      <c r="AC38" s="440">
        <v>20</v>
      </c>
      <c r="AD38" s="440"/>
      <c r="AE38" s="440"/>
      <c r="AF38" s="440"/>
      <c r="AG38" s="440">
        <v>18</v>
      </c>
      <c r="AH38" s="440">
        <v>18</v>
      </c>
      <c r="AI38" s="440"/>
      <c r="AJ38" s="2"/>
    </row>
    <row r="39" spans="1:36" s="48" customFormat="1" ht="21.75" customHeight="1">
      <c r="A39" s="439" t="s">
        <v>140</v>
      </c>
      <c r="B39" s="439">
        <v>99952786</v>
      </c>
      <c r="C39" s="439" t="s">
        <v>305</v>
      </c>
      <c r="D39" s="823">
        <v>1</v>
      </c>
      <c r="E39" s="818" t="s">
        <v>485</v>
      </c>
      <c r="F39" s="440"/>
      <c r="G39" s="440">
        <v>12</v>
      </c>
      <c r="H39" s="440">
        <v>274</v>
      </c>
      <c r="I39" s="440">
        <v>158</v>
      </c>
      <c r="J39" s="440">
        <v>116</v>
      </c>
      <c r="K39" s="441">
        <v>3</v>
      </c>
      <c r="L39" s="441">
        <v>39</v>
      </c>
      <c r="M39" s="441">
        <v>31</v>
      </c>
      <c r="N39" s="441">
        <v>70</v>
      </c>
      <c r="O39" s="441">
        <v>3</v>
      </c>
      <c r="P39" s="441">
        <v>46</v>
      </c>
      <c r="Q39" s="441">
        <v>25</v>
      </c>
      <c r="R39" s="441">
        <v>71</v>
      </c>
      <c r="S39" s="441">
        <v>3</v>
      </c>
      <c r="T39" s="441">
        <v>36</v>
      </c>
      <c r="U39" s="441">
        <v>29</v>
      </c>
      <c r="V39" s="441">
        <v>65</v>
      </c>
      <c r="W39" s="441">
        <v>3</v>
      </c>
      <c r="X39" s="441">
        <v>37</v>
      </c>
      <c r="Y39" s="441">
        <v>31</v>
      </c>
      <c r="Z39" s="441">
        <v>68</v>
      </c>
      <c r="AA39" s="440">
        <v>43</v>
      </c>
      <c r="AB39" s="440">
        <v>33</v>
      </c>
      <c r="AC39" s="440">
        <v>76</v>
      </c>
      <c r="AD39" s="440"/>
      <c r="AE39" s="440"/>
      <c r="AF39" s="440"/>
      <c r="AG39" s="440">
        <v>21</v>
      </c>
      <c r="AH39" s="440">
        <v>21</v>
      </c>
      <c r="AI39" s="440"/>
      <c r="AJ39" s="2"/>
    </row>
    <row r="40" spans="1:36" s="48" customFormat="1" ht="21.75" customHeight="1">
      <c r="A40" s="439" t="s">
        <v>140</v>
      </c>
      <c r="B40" s="439">
        <v>99952191</v>
      </c>
      <c r="C40" s="439" t="s">
        <v>314</v>
      </c>
      <c r="D40" s="823">
        <v>1</v>
      </c>
      <c r="E40" s="818" t="s">
        <v>485</v>
      </c>
      <c r="F40" s="440">
        <v>18</v>
      </c>
      <c r="G40" s="440">
        <v>9</v>
      </c>
      <c r="H40" s="440">
        <v>175</v>
      </c>
      <c r="I40" s="440">
        <v>95</v>
      </c>
      <c r="J40" s="440">
        <v>80</v>
      </c>
      <c r="K40" s="441">
        <v>2</v>
      </c>
      <c r="L40" s="441">
        <v>26</v>
      </c>
      <c r="M40" s="441">
        <v>20</v>
      </c>
      <c r="N40" s="441">
        <v>46</v>
      </c>
      <c r="O40" s="441">
        <v>2</v>
      </c>
      <c r="P40" s="441">
        <v>14</v>
      </c>
      <c r="Q40" s="441">
        <v>21</v>
      </c>
      <c r="R40" s="441">
        <v>35</v>
      </c>
      <c r="S40" s="441">
        <v>2</v>
      </c>
      <c r="T40" s="441">
        <v>28</v>
      </c>
      <c r="U40" s="441">
        <v>12</v>
      </c>
      <c r="V40" s="441">
        <v>40</v>
      </c>
      <c r="W40" s="441">
        <v>3</v>
      </c>
      <c r="X40" s="441">
        <v>27</v>
      </c>
      <c r="Y40" s="441">
        <v>27</v>
      </c>
      <c r="Z40" s="441">
        <v>54</v>
      </c>
      <c r="AA40" s="440">
        <v>31</v>
      </c>
      <c r="AB40" s="440">
        <v>24</v>
      </c>
      <c r="AC40" s="440">
        <v>55</v>
      </c>
      <c r="AD40" s="440">
        <v>1</v>
      </c>
      <c r="AE40" s="440"/>
      <c r="AF40" s="440">
        <v>2</v>
      </c>
      <c r="AG40" s="440">
        <v>19</v>
      </c>
      <c r="AH40" s="440">
        <v>22</v>
      </c>
      <c r="AI40" s="440"/>
      <c r="AJ40" s="2"/>
    </row>
    <row r="41" spans="1:36" s="18" customFormat="1" ht="24" customHeight="1">
      <c r="A41" s="1217" t="s">
        <v>733</v>
      </c>
      <c r="B41" s="1188"/>
      <c r="C41" s="1189"/>
      <c r="D41" s="824">
        <f>SUM(D4:D40)</f>
        <v>37</v>
      </c>
      <c r="E41" s="769"/>
      <c r="F41" s="364">
        <f t="shared" ref="F41:AI41" si="0">SUM(F4:F40)</f>
        <v>514</v>
      </c>
      <c r="G41" s="364">
        <f t="shared" si="0"/>
        <v>520</v>
      </c>
      <c r="H41" s="364">
        <f t="shared" si="0"/>
        <v>13304</v>
      </c>
      <c r="I41" s="364">
        <f t="shared" si="0"/>
        <v>6900</v>
      </c>
      <c r="J41" s="364">
        <f t="shared" si="0"/>
        <v>6404</v>
      </c>
      <c r="K41" s="364">
        <f t="shared" si="0"/>
        <v>136</v>
      </c>
      <c r="L41" s="364">
        <f t="shared" si="0"/>
        <v>1769</v>
      </c>
      <c r="M41" s="364">
        <f t="shared" si="0"/>
        <v>1684</v>
      </c>
      <c r="N41" s="364">
        <f t="shared" si="0"/>
        <v>3453</v>
      </c>
      <c r="O41" s="364">
        <f t="shared" si="0"/>
        <v>130</v>
      </c>
      <c r="P41" s="364">
        <f t="shared" si="0"/>
        <v>1750</v>
      </c>
      <c r="Q41" s="364">
        <f t="shared" si="0"/>
        <v>1565</v>
      </c>
      <c r="R41" s="364">
        <f t="shared" si="0"/>
        <v>3315</v>
      </c>
      <c r="S41" s="364">
        <f t="shared" si="0"/>
        <v>127</v>
      </c>
      <c r="T41" s="364">
        <f t="shared" si="0"/>
        <v>1674</v>
      </c>
      <c r="U41" s="364">
        <f t="shared" si="0"/>
        <v>1574</v>
      </c>
      <c r="V41" s="364">
        <f t="shared" si="0"/>
        <v>3248</v>
      </c>
      <c r="W41" s="364">
        <f t="shared" si="0"/>
        <v>126</v>
      </c>
      <c r="X41" s="364">
        <f t="shared" si="0"/>
        <v>1707</v>
      </c>
      <c r="Y41" s="364">
        <f t="shared" si="0"/>
        <v>1581</v>
      </c>
      <c r="Z41" s="364">
        <f t="shared" si="0"/>
        <v>3288</v>
      </c>
      <c r="AA41" s="364">
        <f t="shared" si="0"/>
        <v>1431</v>
      </c>
      <c r="AB41" s="364">
        <f t="shared" si="0"/>
        <v>1316</v>
      </c>
      <c r="AC41" s="364">
        <f t="shared" si="0"/>
        <v>2747</v>
      </c>
      <c r="AD41" s="364">
        <f>SUM(AD4:AD40)</f>
        <v>24</v>
      </c>
      <c r="AE41" s="912">
        <f>SUM(AE4:AE40)</f>
        <v>1</v>
      </c>
      <c r="AF41" s="912">
        <f>SUM(AF4:AF40)</f>
        <v>36</v>
      </c>
      <c r="AG41" s="912">
        <f>SUM(AG4:AG40)</f>
        <v>881</v>
      </c>
      <c r="AH41" s="364">
        <f t="shared" si="0"/>
        <v>942</v>
      </c>
      <c r="AI41" s="364">
        <f t="shared" si="0"/>
        <v>56</v>
      </c>
      <c r="AJ41" s="22"/>
    </row>
    <row r="42" spans="1:36" ht="17.25" customHeight="1">
      <c r="A42" s="38" t="s">
        <v>140</v>
      </c>
      <c r="B42" s="38">
        <v>707234</v>
      </c>
      <c r="C42" s="38" t="s">
        <v>151</v>
      </c>
      <c r="D42" s="825">
        <v>1</v>
      </c>
      <c r="E42" s="819" t="s">
        <v>485</v>
      </c>
      <c r="F42" s="443">
        <v>10</v>
      </c>
      <c r="G42" s="443">
        <v>5</v>
      </c>
      <c r="H42" s="443">
        <v>111</v>
      </c>
      <c r="I42" s="443">
        <v>51</v>
      </c>
      <c r="J42" s="443">
        <v>60</v>
      </c>
      <c r="K42" s="444">
        <v>1</v>
      </c>
      <c r="L42" s="444">
        <v>17</v>
      </c>
      <c r="M42" s="444">
        <v>7</v>
      </c>
      <c r="N42" s="444">
        <v>24</v>
      </c>
      <c r="O42" s="444">
        <v>1</v>
      </c>
      <c r="P42" s="444">
        <v>13</v>
      </c>
      <c r="Q42" s="444">
        <v>19</v>
      </c>
      <c r="R42" s="444">
        <v>32</v>
      </c>
      <c r="S42" s="444">
        <v>1</v>
      </c>
      <c r="T42" s="444">
        <v>2</v>
      </c>
      <c r="U42" s="444">
        <v>15</v>
      </c>
      <c r="V42" s="444">
        <v>17</v>
      </c>
      <c r="W42" s="444">
        <v>2</v>
      </c>
      <c r="X42" s="444">
        <v>19</v>
      </c>
      <c r="Y42" s="444">
        <v>19</v>
      </c>
      <c r="Z42" s="444">
        <v>38</v>
      </c>
      <c r="AA42" s="443">
        <v>16</v>
      </c>
      <c r="AB42" s="443">
        <v>15</v>
      </c>
      <c r="AC42" s="443">
        <v>31</v>
      </c>
      <c r="AD42" s="443">
        <v>1</v>
      </c>
      <c r="AE42" s="443"/>
      <c r="AF42" s="443"/>
      <c r="AG42" s="443">
        <v>9</v>
      </c>
      <c r="AH42" s="443">
        <v>10</v>
      </c>
      <c r="AI42" s="443"/>
    </row>
    <row r="43" spans="1:36" ht="17.25" customHeight="1">
      <c r="A43" s="38" t="s">
        <v>140</v>
      </c>
      <c r="B43" s="38">
        <v>709648</v>
      </c>
      <c r="C43" s="38" t="s">
        <v>156</v>
      </c>
      <c r="D43" s="825">
        <v>1</v>
      </c>
      <c r="E43" s="819" t="s">
        <v>485</v>
      </c>
      <c r="F43" s="443">
        <v>10</v>
      </c>
      <c r="G43" s="443">
        <v>4</v>
      </c>
      <c r="H43" s="443">
        <v>111</v>
      </c>
      <c r="I43" s="443">
        <v>61</v>
      </c>
      <c r="J43" s="443">
        <v>50</v>
      </c>
      <c r="K43" s="444">
        <v>1</v>
      </c>
      <c r="L43" s="444">
        <v>20</v>
      </c>
      <c r="M43" s="444">
        <v>15</v>
      </c>
      <c r="N43" s="444">
        <v>35</v>
      </c>
      <c r="O43" s="444">
        <v>1</v>
      </c>
      <c r="P43" s="444">
        <v>14</v>
      </c>
      <c r="Q43" s="444">
        <v>13</v>
      </c>
      <c r="R43" s="444">
        <v>27</v>
      </c>
      <c r="S43" s="444">
        <v>1</v>
      </c>
      <c r="T43" s="444">
        <v>16</v>
      </c>
      <c r="U43" s="444">
        <v>11</v>
      </c>
      <c r="V43" s="444">
        <v>27</v>
      </c>
      <c r="W43" s="444">
        <v>1</v>
      </c>
      <c r="X43" s="444">
        <v>11</v>
      </c>
      <c r="Y43" s="444">
        <v>11</v>
      </c>
      <c r="Z43" s="444">
        <v>22</v>
      </c>
      <c r="AA43" s="443">
        <v>8</v>
      </c>
      <c r="AB43" s="443">
        <v>10</v>
      </c>
      <c r="AC43" s="443">
        <v>18</v>
      </c>
      <c r="AD43" s="443">
        <v>1</v>
      </c>
      <c r="AE43" s="443"/>
      <c r="AF43" s="443"/>
      <c r="AG43" s="443">
        <v>4</v>
      </c>
      <c r="AH43" s="443">
        <v>5</v>
      </c>
      <c r="AI43" s="443"/>
    </row>
    <row r="44" spans="1:36" ht="17.25" customHeight="1">
      <c r="A44" s="38" t="s">
        <v>140</v>
      </c>
      <c r="B44" s="38">
        <v>709585</v>
      </c>
      <c r="C44" s="38" t="s">
        <v>158</v>
      </c>
      <c r="D44" s="825">
        <v>1</v>
      </c>
      <c r="E44" s="819" t="s">
        <v>485</v>
      </c>
      <c r="F44" s="443">
        <v>6</v>
      </c>
      <c r="G44" s="443">
        <v>4</v>
      </c>
      <c r="H44" s="443">
        <v>63</v>
      </c>
      <c r="I44" s="443">
        <v>29</v>
      </c>
      <c r="J44" s="443">
        <v>34</v>
      </c>
      <c r="K44" s="444">
        <v>1</v>
      </c>
      <c r="L44" s="444">
        <v>6</v>
      </c>
      <c r="M44" s="444">
        <v>6</v>
      </c>
      <c r="N44" s="444">
        <v>12</v>
      </c>
      <c r="O44" s="444">
        <v>1</v>
      </c>
      <c r="P44" s="444">
        <v>6</v>
      </c>
      <c r="Q44" s="444">
        <v>8</v>
      </c>
      <c r="R44" s="444">
        <v>14</v>
      </c>
      <c r="S44" s="444">
        <v>1</v>
      </c>
      <c r="T44" s="444">
        <v>9</v>
      </c>
      <c r="U44" s="444">
        <v>9</v>
      </c>
      <c r="V44" s="444">
        <v>18</v>
      </c>
      <c r="W44" s="444">
        <v>1</v>
      </c>
      <c r="X44" s="444">
        <v>8</v>
      </c>
      <c r="Y44" s="444">
        <v>11</v>
      </c>
      <c r="Z44" s="444">
        <v>19</v>
      </c>
      <c r="AA44" s="443">
        <v>5</v>
      </c>
      <c r="AB44" s="443">
        <v>6</v>
      </c>
      <c r="AC44" s="443">
        <v>11</v>
      </c>
      <c r="AD44" s="443">
        <v>1</v>
      </c>
      <c r="AE44" s="443"/>
      <c r="AF44" s="443">
        <v>1</v>
      </c>
      <c r="AG44" s="443">
        <v>7</v>
      </c>
      <c r="AH44" s="443">
        <v>9</v>
      </c>
      <c r="AI44" s="443"/>
    </row>
    <row r="45" spans="1:36" ht="17.25" customHeight="1">
      <c r="A45" s="38" t="s">
        <v>140</v>
      </c>
      <c r="B45" s="38">
        <v>707330</v>
      </c>
      <c r="C45" s="38" t="s">
        <v>174</v>
      </c>
      <c r="D45" s="825">
        <v>1</v>
      </c>
      <c r="E45" s="819" t="s">
        <v>485</v>
      </c>
      <c r="F45" s="443">
        <v>7</v>
      </c>
      <c r="G45" s="443">
        <v>4</v>
      </c>
      <c r="H45" s="443">
        <v>61</v>
      </c>
      <c r="I45" s="443">
        <v>24</v>
      </c>
      <c r="J45" s="443">
        <v>37</v>
      </c>
      <c r="K45" s="444">
        <v>1</v>
      </c>
      <c r="L45" s="444">
        <v>5</v>
      </c>
      <c r="M45" s="444">
        <v>13</v>
      </c>
      <c r="N45" s="444">
        <v>18</v>
      </c>
      <c r="O45" s="444">
        <v>1</v>
      </c>
      <c r="P45" s="444">
        <v>6</v>
      </c>
      <c r="Q45" s="444">
        <v>6</v>
      </c>
      <c r="R45" s="444">
        <v>12</v>
      </c>
      <c r="S45" s="444">
        <v>1</v>
      </c>
      <c r="T45" s="444">
        <v>4</v>
      </c>
      <c r="U45" s="444">
        <v>8</v>
      </c>
      <c r="V45" s="444">
        <v>12</v>
      </c>
      <c r="W45" s="444">
        <v>1</v>
      </c>
      <c r="X45" s="444">
        <v>9</v>
      </c>
      <c r="Y45" s="444">
        <v>10</v>
      </c>
      <c r="Z45" s="444">
        <v>19</v>
      </c>
      <c r="AA45" s="443">
        <v>12</v>
      </c>
      <c r="AB45" s="443">
        <v>11</v>
      </c>
      <c r="AC45" s="443">
        <v>23</v>
      </c>
      <c r="AD45" s="443">
        <v>1</v>
      </c>
      <c r="AE45" s="443"/>
      <c r="AF45" s="443">
        <v>1</v>
      </c>
      <c r="AG45" s="443">
        <v>5</v>
      </c>
      <c r="AH45" s="443">
        <v>7</v>
      </c>
      <c r="AI45" s="443">
        <v>1</v>
      </c>
    </row>
    <row r="46" spans="1:36" ht="18.75" customHeight="1">
      <c r="A46" s="38" t="s">
        <v>140</v>
      </c>
      <c r="B46" s="38">
        <v>707197</v>
      </c>
      <c r="C46" s="38" t="s">
        <v>177</v>
      </c>
      <c r="D46" s="825">
        <v>1</v>
      </c>
      <c r="E46" s="819" t="s">
        <v>485</v>
      </c>
      <c r="F46" s="443">
        <v>6</v>
      </c>
      <c r="G46" s="443">
        <v>4</v>
      </c>
      <c r="H46" s="443">
        <v>83</v>
      </c>
      <c r="I46" s="443">
        <v>36</v>
      </c>
      <c r="J46" s="443">
        <v>47</v>
      </c>
      <c r="K46" s="444">
        <v>1</v>
      </c>
      <c r="L46" s="444">
        <v>4</v>
      </c>
      <c r="M46" s="444">
        <v>11</v>
      </c>
      <c r="N46" s="444">
        <v>15</v>
      </c>
      <c r="O46" s="444">
        <v>1</v>
      </c>
      <c r="P46" s="444">
        <v>9</v>
      </c>
      <c r="Q46" s="444">
        <v>8</v>
      </c>
      <c r="R46" s="444">
        <v>17</v>
      </c>
      <c r="S46" s="444">
        <v>1</v>
      </c>
      <c r="T46" s="444">
        <v>10</v>
      </c>
      <c r="U46" s="444">
        <v>13</v>
      </c>
      <c r="V46" s="444">
        <v>23</v>
      </c>
      <c r="W46" s="444">
        <v>1</v>
      </c>
      <c r="X46" s="444">
        <v>13</v>
      </c>
      <c r="Y46" s="444">
        <v>15</v>
      </c>
      <c r="Z46" s="444">
        <v>28</v>
      </c>
      <c r="AA46" s="443">
        <v>10</v>
      </c>
      <c r="AB46" s="443">
        <v>19</v>
      </c>
      <c r="AC46" s="443">
        <v>29</v>
      </c>
      <c r="AD46" s="443">
        <v>1</v>
      </c>
      <c r="AE46" s="443"/>
      <c r="AF46" s="443"/>
      <c r="AG46" s="443">
        <v>6</v>
      </c>
      <c r="AH46" s="443">
        <v>7</v>
      </c>
      <c r="AI46" s="443">
        <v>1</v>
      </c>
    </row>
    <row r="47" spans="1:36" ht="18.75" customHeight="1">
      <c r="A47" s="38" t="s">
        <v>140</v>
      </c>
      <c r="B47" s="38">
        <v>709568</v>
      </c>
      <c r="C47" s="38" t="s">
        <v>181</v>
      </c>
      <c r="D47" s="825">
        <v>1</v>
      </c>
      <c r="E47" s="819" t="s">
        <v>485</v>
      </c>
      <c r="F47" s="443">
        <v>9</v>
      </c>
      <c r="G47" s="443">
        <v>4</v>
      </c>
      <c r="H47" s="443">
        <v>80</v>
      </c>
      <c r="I47" s="443">
        <v>44</v>
      </c>
      <c r="J47" s="443">
        <v>36</v>
      </c>
      <c r="K47" s="444">
        <v>1</v>
      </c>
      <c r="L47" s="444">
        <v>8</v>
      </c>
      <c r="M47" s="444">
        <v>3</v>
      </c>
      <c r="N47" s="444">
        <v>11</v>
      </c>
      <c r="O47" s="444">
        <v>1</v>
      </c>
      <c r="P47" s="444">
        <v>10</v>
      </c>
      <c r="Q47" s="444">
        <v>12</v>
      </c>
      <c r="R47" s="444">
        <v>22</v>
      </c>
      <c r="S47" s="444">
        <v>1</v>
      </c>
      <c r="T47" s="444">
        <v>10</v>
      </c>
      <c r="U47" s="444">
        <v>12</v>
      </c>
      <c r="V47" s="444">
        <v>22</v>
      </c>
      <c r="W47" s="444">
        <v>1</v>
      </c>
      <c r="X47" s="444">
        <v>16</v>
      </c>
      <c r="Y47" s="444">
        <v>9</v>
      </c>
      <c r="Z47" s="444">
        <v>25</v>
      </c>
      <c r="AA47" s="443">
        <v>10</v>
      </c>
      <c r="AB47" s="443">
        <v>12</v>
      </c>
      <c r="AC47" s="443">
        <v>22</v>
      </c>
      <c r="AD47" s="443">
        <v>1</v>
      </c>
      <c r="AE47" s="443"/>
      <c r="AF47" s="443"/>
      <c r="AG47" s="443">
        <v>7</v>
      </c>
      <c r="AH47" s="443">
        <v>8</v>
      </c>
      <c r="AI47" s="443"/>
    </row>
    <row r="48" spans="1:36" ht="18.75" customHeight="1">
      <c r="A48" s="38" t="s">
        <v>140</v>
      </c>
      <c r="B48" s="38">
        <v>704868</v>
      </c>
      <c r="C48" s="38" t="s">
        <v>186</v>
      </c>
      <c r="D48" s="825">
        <v>1</v>
      </c>
      <c r="E48" s="819" t="s">
        <v>485</v>
      </c>
      <c r="F48" s="443">
        <v>10</v>
      </c>
      <c r="G48" s="443">
        <v>8</v>
      </c>
      <c r="H48" s="443">
        <v>223</v>
      </c>
      <c r="I48" s="443">
        <v>108</v>
      </c>
      <c r="J48" s="443">
        <v>115</v>
      </c>
      <c r="K48" s="444">
        <v>2</v>
      </c>
      <c r="L48" s="444">
        <v>31</v>
      </c>
      <c r="M48" s="444">
        <v>35</v>
      </c>
      <c r="N48" s="444">
        <v>66</v>
      </c>
      <c r="O48" s="444">
        <v>2</v>
      </c>
      <c r="P48" s="444">
        <v>27</v>
      </c>
      <c r="Q48" s="444">
        <v>27</v>
      </c>
      <c r="R48" s="444">
        <v>54</v>
      </c>
      <c r="S48" s="444">
        <v>2</v>
      </c>
      <c r="T48" s="444">
        <v>29</v>
      </c>
      <c r="U48" s="444">
        <v>30</v>
      </c>
      <c r="V48" s="444">
        <v>59</v>
      </c>
      <c r="W48" s="444">
        <v>2</v>
      </c>
      <c r="X48" s="444">
        <v>21</v>
      </c>
      <c r="Y48" s="444">
        <v>23</v>
      </c>
      <c r="Z48" s="444">
        <v>44</v>
      </c>
      <c r="AA48" s="443">
        <v>28</v>
      </c>
      <c r="AB48" s="443">
        <v>35</v>
      </c>
      <c r="AC48" s="443">
        <v>63</v>
      </c>
      <c r="AD48" s="443">
        <v>1</v>
      </c>
      <c r="AE48" s="443"/>
      <c r="AF48" s="443">
        <v>1</v>
      </c>
      <c r="AG48" s="443">
        <v>14</v>
      </c>
      <c r="AH48" s="443">
        <v>16</v>
      </c>
      <c r="AI48" s="443"/>
    </row>
    <row r="49" spans="1:35" ht="18.75" customHeight="1">
      <c r="A49" s="38" t="s">
        <v>140</v>
      </c>
      <c r="B49" s="38">
        <v>707444</v>
      </c>
      <c r="C49" s="38" t="s">
        <v>196</v>
      </c>
      <c r="D49" s="825">
        <v>1</v>
      </c>
      <c r="E49" s="819" t="s">
        <v>485</v>
      </c>
      <c r="F49" s="443">
        <v>4</v>
      </c>
      <c r="G49" s="443">
        <v>4</v>
      </c>
      <c r="H49" s="443">
        <v>44</v>
      </c>
      <c r="I49" s="443">
        <v>30</v>
      </c>
      <c r="J49" s="443">
        <v>14</v>
      </c>
      <c r="K49" s="444">
        <v>1</v>
      </c>
      <c r="L49" s="444">
        <v>8</v>
      </c>
      <c r="M49" s="444">
        <v>3</v>
      </c>
      <c r="N49" s="444">
        <v>11</v>
      </c>
      <c r="O49" s="444">
        <v>1</v>
      </c>
      <c r="P49" s="444">
        <v>7</v>
      </c>
      <c r="Q49" s="444">
        <v>4</v>
      </c>
      <c r="R49" s="444">
        <v>11</v>
      </c>
      <c r="S49" s="444">
        <v>1</v>
      </c>
      <c r="T49" s="444">
        <v>9</v>
      </c>
      <c r="U49" s="444">
        <v>4</v>
      </c>
      <c r="V49" s="444">
        <v>13</v>
      </c>
      <c r="W49" s="444">
        <v>1</v>
      </c>
      <c r="X49" s="444">
        <v>6</v>
      </c>
      <c r="Y49" s="444">
        <v>3</v>
      </c>
      <c r="Z49" s="444">
        <v>9</v>
      </c>
      <c r="AA49" s="443">
        <v>10</v>
      </c>
      <c r="AB49" s="443">
        <v>5</v>
      </c>
      <c r="AC49" s="443">
        <v>15</v>
      </c>
      <c r="AD49" s="443">
        <v>1</v>
      </c>
      <c r="AE49" s="443"/>
      <c r="AF49" s="443"/>
      <c r="AG49" s="443">
        <v>5</v>
      </c>
      <c r="AH49" s="443">
        <v>6</v>
      </c>
      <c r="AI49" s="443"/>
    </row>
    <row r="50" spans="1:35" ht="18.75" customHeight="1">
      <c r="A50" s="38" t="s">
        <v>140</v>
      </c>
      <c r="B50" s="38">
        <v>707426</v>
      </c>
      <c r="C50" s="38" t="s">
        <v>198</v>
      </c>
      <c r="D50" s="825">
        <v>1</v>
      </c>
      <c r="E50" s="819" t="s">
        <v>485</v>
      </c>
      <c r="F50" s="443">
        <v>8</v>
      </c>
      <c r="G50" s="443">
        <v>7</v>
      </c>
      <c r="H50" s="443">
        <v>153</v>
      </c>
      <c r="I50" s="443">
        <v>81</v>
      </c>
      <c r="J50" s="443">
        <v>72</v>
      </c>
      <c r="K50" s="444">
        <v>1</v>
      </c>
      <c r="L50" s="444">
        <v>21</v>
      </c>
      <c r="M50" s="444">
        <v>14</v>
      </c>
      <c r="N50" s="444">
        <v>35</v>
      </c>
      <c r="O50" s="444">
        <v>2</v>
      </c>
      <c r="P50" s="444">
        <v>19</v>
      </c>
      <c r="Q50" s="444">
        <v>14</v>
      </c>
      <c r="R50" s="444">
        <v>33</v>
      </c>
      <c r="S50" s="444">
        <v>2</v>
      </c>
      <c r="T50" s="444">
        <v>19</v>
      </c>
      <c r="U50" s="444">
        <v>22</v>
      </c>
      <c r="V50" s="444">
        <v>41</v>
      </c>
      <c r="W50" s="444">
        <v>2</v>
      </c>
      <c r="X50" s="444">
        <v>22</v>
      </c>
      <c r="Y50" s="444">
        <v>22</v>
      </c>
      <c r="Z50" s="444">
        <v>44</v>
      </c>
      <c r="AA50" s="443">
        <v>26</v>
      </c>
      <c r="AB50" s="443">
        <v>25</v>
      </c>
      <c r="AC50" s="443">
        <v>51</v>
      </c>
      <c r="AD50" s="443">
        <v>1</v>
      </c>
      <c r="AE50" s="443"/>
      <c r="AF50" s="443">
        <v>1</v>
      </c>
      <c r="AG50" s="443">
        <v>10</v>
      </c>
      <c r="AH50" s="443">
        <v>12</v>
      </c>
      <c r="AI50" s="443"/>
    </row>
    <row r="51" spans="1:35" ht="18.75" customHeight="1">
      <c r="A51" s="38" t="s">
        <v>140</v>
      </c>
      <c r="B51" s="38">
        <v>707106</v>
      </c>
      <c r="C51" s="38" t="s">
        <v>203</v>
      </c>
      <c r="D51" s="825">
        <v>1</v>
      </c>
      <c r="E51" s="819" t="s">
        <v>485</v>
      </c>
      <c r="F51" s="443">
        <v>6</v>
      </c>
      <c r="G51" s="443">
        <v>4</v>
      </c>
      <c r="H51" s="443">
        <v>79</v>
      </c>
      <c r="I51" s="443">
        <v>42</v>
      </c>
      <c r="J51" s="443">
        <v>37</v>
      </c>
      <c r="K51" s="444">
        <v>1</v>
      </c>
      <c r="L51" s="444">
        <v>7</v>
      </c>
      <c r="M51" s="444">
        <v>12</v>
      </c>
      <c r="N51" s="444">
        <v>19</v>
      </c>
      <c r="O51" s="444">
        <v>1</v>
      </c>
      <c r="P51" s="444">
        <v>10</v>
      </c>
      <c r="Q51" s="444">
        <v>5</v>
      </c>
      <c r="R51" s="444">
        <v>15</v>
      </c>
      <c r="S51" s="444">
        <v>1</v>
      </c>
      <c r="T51" s="444">
        <v>15</v>
      </c>
      <c r="U51" s="444">
        <v>10</v>
      </c>
      <c r="V51" s="444">
        <v>25</v>
      </c>
      <c r="W51" s="444">
        <v>1</v>
      </c>
      <c r="X51" s="444">
        <v>10</v>
      </c>
      <c r="Y51" s="444">
        <v>10</v>
      </c>
      <c r="Z51" s="444">
        <v>20</v>
      </c>
      <c r="AA51" s="443">
        <v>14</v>
      </c>
      <c r="AB51" s="443">
        <v>23</v>
      </c>
      <c r="AC51" s="443">
        <v>37</v>
      </c>
      <c r="AD51" s="443">
        <v>1</v>
      </c>
      <c r="AE51" s="443"/>
      <c r="AF51" s="443">
        <v>1</v>
      </c>
      <c r="AG51" s="443">
        <v>8</v>
      </c>
      <c r="AH51" s="443">
        <v>10</v>
      </c>
      <c r="AI51" s="443">
        <v>1</v>
      </c>
    </row>
    <row r="52" spans="1:35" ht="18.75" customHeight="1">
      <c r="A52" s="38" t="s">
        <v>140</v>
      </c>
      <c r="B52" s="38">
        <v>707468</v>
      </c>
      <c r="C52" s="38" t="s">
        <v>214</v>
      </c>
      <c r="D52" s="825">
        <v>1</v>
      </c>
      <c r="E52" s="819" t="s">
        <v>485</v>
      </c>
      <c r="F52" s="443">
        <v>4</v>
      </c>
      <c r="G52" s="443">
        <v>4</v>
      </c>
      <c r="H52" s="443">
        <v>60</v>
      </c>
      <c r="I52" s="443">
        <v>22</v>
      </c>
      <c r="J52" s="443">
        <v>38</v>
      </c>
      <c r="K52" s="444">
        <v>1</v>
      </c>
      <c r="L52" s="444">
        <v>9</v>
      </c>
      <c r="M52" s="444">
        <v>10</v>
      </c>
      <c r="N52" s="444">
        <v>19</v>
      </c>
      <c r="O52" s="444">
        <v>1</v>
      </c>
      <c r="P52" s="444">
        <v>2</v>
      </c>
      <c r="Q52" s="444">
        <v>9</v>
      </c>
      <c r="R52" s="444">
        <v>11</v>
      </c>
      <c r="S52" s="444">
        <v>1</v>
      </c>
      <c r="T52" s="444">
        <v>6</v>
      </c>
      <c r="U52" s="444">
        <v>11</v>
      </c>
      <c r="V52" s="444">
        <v>17</v>
      </c>
      <c r="W52" s="444">
        <v>1</v>
      </c>
      <c r="X52" s="444">
        <v>5</v>
      </c>
      <c r="Y52" s="444">
        <v>8</v>
      </c>
      <c r="Z52" s="444">
        <v>13</v>
      </c>
      <c r="AA52" s="443">
        <v>15</v>
      </c>
      <c r="AB52" s="443">
        <v>12</v>
      </c>
      <c r="AC52" s="443">
        <v>27</v>
      </c>
      <c r="AD52" s="443">
        <v>1</v>
      </c>
      <c r="AE52" s="443"/>
      <c r="AF52" s="443">
        <v>1</v>
      </c>
      <c r="AG52" s="443">
        <v>7</v>
      </c>
      <c r="AH52" s="443">
        <v>9</v>
      </c>
      <c r="AI52" s="443"/>
    </row>
    <row r="53" spans="1:35" ht="18.75" customHeight="1">
      <c r="A53" s="38" t="s">
        <v>140</v>
      </c>
      <c r="B53" s="38">
        <v>707305</v>
      </c>
      <c r="C53" s="38" t="s">
        <v>218</v>
      </c>
      <c r="D53" s="825">
        <v>1</v>
      </c>
      <c r="E53" s="819" t="s">
        <v>485</v>
      </c>
      <c r="F53" s="443">
        <v>4</v>
      </c>
      <c r="G53" s="443">
        <v>4</v>
      </c>
      <c r="H53" s="443">
        <v>94</v>
      </c>
      <c r="I53" s="443">
        <v>47</v>
      </c>
      <c r="J53" s="443">
        <v>47</v>
      </c>
      <c r="K53" s="444">
        <v>1</v>
      </c>
      <c r="L53" s="444">
        <v>10</v>
      </c>
      <c r="M53" s="444">
        <v>10</v>
      </c>
      <c r="N53" s="444">
        <v>20</v>
      </c>
      <c r="O53" s="444">
        <v>1</v>
      </c>
      <c r="P53" s="444">
        <v>14</v>
      </c>
      <c r="Q53" s="444">
        <v>15</v>
      </c>
      <c r="R53" s="444">
        <v>29</v>
      </c>
      <c r="S53" s="444">
        <v>1</v>
      </c>
      <c r="T53" s="444">
        <v>11</v>
      </c>
      <c r="U53" s="444">
        <v>11</v>
      </c>
      <c r="V53" s="444">
        <v>22</v>
      </c>
      <c r="W53" s="444">
        <v>1</v>
      </c>
      <c r="X53" s="444">
        <v>12</v>
      </c>
      <c r="Y53" s="444">
        <v>11</v>
      </c>
      <c r="Z53" s="444">
        <v>23</v>
      </c>
      <c r="AA53" s="443">
        <v>13</v>
      </c>
      <c r="AB53" s="443">
        <v>15</v>
      </c>
      <c r="AC53" s="443">
        <v>28</v>
      </c>
      <c r="AD53" s="443">
        <v>1</v>
      </c>
      <c r="AE53" s="443"/>
      <c r="AF53" s="443">
        <v>1</v>
      </c>
      <c r="AG53" s="443">
        <v>6</v>
      </c>
      <c r="AH53" s="443">
        <v>8</v>
      </c>
      <c r="AI53" s="443">
        <v>1</v>
      </c>
    </row>
    <row r="54" spans="1:35" ht="18.75" customHeight="1">
      <c r="A54" s="38" t="s">
        <v>140</v>
      </c>
      <c r="B54" s="38">
        <v>709703</v>
      </c>
      <c r="C54" s="38" t="s">
        <v>220</v>
      </c>
      <c r="D54" s="825">
        <v>1</v>
      </c>
      <c r="E54" s="819" t="s">
        <v>485</v>
      </c>
      <c r="F54" s="443">
        <v>4</v>
      </c>
      <c r="G54" s="443">
        <v>4</v>
      </c>
      <c r="H54" s="443">
        <v>86</v>
      </c>
      <c r="I54" s="443">
        <v>48</v>
      </c>
      <c r="J54" s="443">
        <v>38</v>
      </c>
      <c r="K54" s="444">
        <v>1</v>
      </c>
      <c r="L54" s="444">
        <v>14</v>
      </c>
      <c r="M54" s="444">
        <v>8</v>
      </c>
      <c r="N54" s="444">
        <v>22</v>
      </c>
      <c r="O54" s="444">
        <v>1</v>
      </c>
      <c r="P54" s="444">
        <v>12</v>
      </c>
      <c r="Q54" s="444">
        <v>7</v>
      </c>
      <c r="R54" s="444">
        <v>19</v>
      </c>
      <c r="S54" s="444">
        <v>1</v>
      </c>
      <c r="T54" s="444">
        <v>12</v>
      </c>
      <c r="U54" s="444">
        <v>12</v>
      </c>
      <c r="V54" s="444">
        <v>24</v>
      </c>
      <c r="W54" s="444">
        <v>1</v>
      </c>
      <c r="X54" s="444">
        <v>10</v>
      </c>
      <c r="Y54" s="444">
        <v>11</v>
      </c>
      <c r="Z54" s="444">
        <v>21</v>
      </c>
      <c r="AA54" s="443">
        <v>12</v>
      </c>
      <c r="AB54" s="443">
        <v>17</v>
      </c>
      <c r="AC54" s="443">
        <v>29</v>
      </c>
      <c r="AD54" s="443">
        <v>1</v>
      </c>
      <c r="AE54" s="443"/>
      <c r="AF54" s="443">
        <v>1</v>
      </c>
      <c r="AG54" s="443">
        <v>7</v>
      </c>
      <c r="AH54" s="443">
        <v>9</v>
      </c>
      <c r="AI54" s="443"/>
    </row>
    <row r="55" spans="1:35" ht="17.25" customHeight="1">
      <c r="A55" s="38" t="s">
        <v>140</v>
      </c>
      <c r="B55" s="38">
        <v>709639</v>
      </c>
      <c r="C55" s="38" t="s">
        <v>229</v>
      </c>
      <c r="D55" s="825">
        <v>1</v>
      </c>
      <c r="E55" s="819" t="s">
        <v>485</v>
      </c>
      <c r="F55" s="443"/>
      <c r="G55" s="443">
        <v>5</v>
      </c>
      <c r="H55" s="443">
        <v>103</v>
      </c>
      <c r="I55" s="443">
        <v>52</v>
      </c>
      <c r="J55" s="443">
        <v>51</v>
      </c>
      <c r="K55" s="444">
        <v>2</v>
      </c>
      <c r="L55" s="444">
        <v>16</v>
      </c>
      <c r="M55" s="444">
        <v>17</v>
      </c>
      <c r="N55" s="444">
        <v>33</v>
      </c>
      <c r="O55" s="444">
        <v>1</v>
      </c>
      <c r="P55" s="444">
        <v>11</v>
      </c>
      <c r="Q55" s="444">
        <v>11</v>
      </c>
      <c r="R55" s="444">
        <v>22</v>
      </c>
      <c r="S55" s="444">
        <v>1</v>
      </c>
      <c r="T55" s="444">
        <v>14</v>
      </c>
      <c r="U55" s="444">
        <v>13</v>
      </c>
      <c r="V55" s="444">
        <v>27</v>
      </c>
      <c r="W55" s="444">
        <v>1</v>
      </c>
      <c r="X55" s="444">
        <v>11</v>
      </c>
      <c r="Y55" s="444">
        <v>10</v>
      </c>
      <c r="Z55" s="444">
        <v>21</v>
      </c>
      <c r="AA55" s="443">
        <v>22</v>
      </c>
      <c r="AB55" s="443">
        <v>14</v>
      </c>
      <c r="AC55" s="443">
        <v>36</v>
      </c>
      <c r="AD55" s="443"/>
      <c r="AE55" s="443"/>
      <c r="AF55" s="443">
        <v>1</v>
      </c>
      <c r="AG55" s="443">
        <v>6</v>
      </c>
      <c r="AH55" s="443">
        <v>7</v>
      </c>
      <c r="AI55" s="443">
        <v>2</v>
      </c>
    </row>
    <row r="56" spans="1:35" ht="17.25" customHeight="1">
      <c r="A56" s="38" t="s">
        <v>140</v>
      </c>
      <c r="B56" s="38">
        <v>704882</v>
      </c>
      <c r="C56" s="38" t="s">
        <v>235</v>
      </c>
      <c r="D56" s="825">
        <v>1</v>
      </c>
      <c r="E56" s="819" t="s">
        <v>485</v>
      </c>
      <c r="F56" s="443">
        <v>9</v>
      </c>
      <c r="G56" s="443">
        <v>6</v>
      </c>
      <c r="H56" s="443">
        <v>118</v>
      </c>
      <c r="I56" s="443">
        <v>52</v>
      </c>
      <c r="J56" s="443">
        <v>66</v>
      </c>
      <c r="K56" s="444">
        <v>1</v>
      </c>
      <c r="L56" s="444">
        <v>12</v>
      </c>
      <c r="M56" s="444">
        <v>15</v>
      </c>
      <c r="N56" s="444">
        <v>27</v>
      </c>
      <c r="O56" s="444">
        <v>1</v>
      </c>
      <c r="P56" s="444">
        <v>12</v>
      </c>
      <c r="Q56" s="444">
        <v>9</v>
      </c>
      <c r="R56" s="444">
        <v>21</v>
      </c>
      <c r="S56" s="444">
        <v>2</v>
      </c>
      <c r="T56" s="444">
        <v>17</v>
      </c>
      <c r="U56" s="444">
        <v>22</v>
      </c>
      <c r="V56" s="444">
        <v>39</v>
      </c>
      <c r="W56" s="444">
        <v>2</v>
      </c>
      <c r="X56" s="444">
        <v>11</v>
      </c>
      <c r="Y56" s="444">
        <v>20</v>
      </c>
      <c r="Z56" s="444">
        <v>31</v>
      </c>
      <c r="AA56" s="443">
        <v>23</v>
      </c>
      <c r="AB56" s="443">
        <v>26</v>
      </c>
      <c r="AC56" s="443">
        <v>49</v>
      </c>
      <c r="AD56" s="443">
        <v>1</v>
      </c>
      <c r="AE56" s="443"/>
      <c r="AF56" s="443"/>
      <c r="AG56" s="443">
        <v>11</v>
      </c>
      <c r="AH56" s="443">
        <v>12</v>
      </c>
      <c r="AI56" s="443">
        <v>1</v>
      </c>
    </row>
    <row r="57" spans="1:35" ht="17.25" customHeight="1">
      <c r="A57" s="38" t="s">
        <v>140</v>
      </c>
      <c r="B57" s="38">
        <v>707290</v>
      </c>
      <c r="C57" s="38" t="s">
        <v>238</v>
      </c>
      <c r="D57" s="825">
        <v>1</v>
      </c>
      <c r="E57" s="819" t="s">
        <v>485</v>
      </c>
      <c r="F57" s="443">
        <v>9</v>
      </c>
      <c r="G57" s="443">
        <v>7</v>
      </c>
      <c r="H57" s="443">
        <v>152</v>
      </c>
      <c r="I57" s="443">
        <v>74</v>
      </c>
      <c r="J57" s="443">
        <v>78</v>
      </c>
      <c r="K57" s="444">
        <v>2</v>
      </c>
      <c r="L57" s="444">
        <v>19</v>
      </c>
      <c r="M57" s="444">
        <v>24</v>
      </c>
      <c r="N57" s="444">
        <v>43</v>
      </c>
      <c r="O57" s="444">
        <v>1</v>
      </c>
      <c r="P57" s="444">
        <v>12</v>
      </c>
      <c r="Q57" s="444">
        <v>17</v>
      </c>
      <c r="R57" s="444">
        <v>29</v>
      </c>
      <c r="S57" s="444">
        <v>2</v>
      </c>
      <c r="T57" s="444">
        <v>25</v>
      </c>
      <c r="U57" s="444">
        <v>20</v>
      </c>
      <c r="V57" s="444">
        <v>45</v>
      </c>
      <c r="W57" s="444">
        <v>2</v>
      </c>
      <c r="X57" s="444">
        <v>18</v>
      </c>
      <c r="Y57" s="444">
        <v>17</v>
      </c>
      <c r="Z57" s="444">
        <v>35</v>
      </c>
      <c r="AA57" s="443">
        <v>20</v>
      </c>
      <c r="AB57" s="443">
        <v>23</v>
      </c>
      <c r="AC57" s="443">
        <v>43</v>
      </c>
      <c r="AD57" s="443">
        <v>1</v>
      </c>
      <c r="AE57" s="443"/>
      <c r="AF57" s="443">
        <v>1</v>
      </c>
      <c r="AG57" s="443">
        <v>12</v>
      </c>
      <c r="AH57" s="443">
        <v>14</v>
      </c>
      <c r="AI57" s="443">
        <v>1</v>
      </c>
    </row>
    <row r="58" spans="1:35" ht="17.25" customHeight="1">
      <c r="A58" s="38" t="s">
        <v>140</v>
      </c>
      <c r="B58" s="38">
        <v>704898</v>
      </c>
      <c r="C58" s="38" t="s">
        <v>243</v>
      </c>
      <c r="D58" s="825">
        <v>1</v>
      </c>
      <c r="E58" s="819" t="s">
        <v>485</v>
      </c>
      <c r="F58" s="443">
        <v>11</v>
      </c>
      <c r="G58" s="443">
        <v>11</v>
      </c>
      <c r="H58" s="443">
        <v>281</v>
      </c>
      <c r="I58" s="443">
        <v>153</v>
      </c>
      <c r="J58" s="443">
        <v>128</v>
      </c>
      <c r="K58" s="444">
        <v>2</v>
      </c>
      <c r="L58" s="444">
        <v>34</v>
      </c>
      <c r="M58" s="444">
        <v>24</v>
      </c>
      <c r="N58" s="444">
        <v>58</v>
      </c>
      <c r="O58" s="444">
        <v>3</v>
      </c>
      <c r="P58" s="444">
        <v>47</v>
      </c>
      <c r="Q58" s="444">
        <v>25</v>
      </c>
      <c r="R58" s="444">
        <v>72</v>
      </c>
      <c r="S58" s="444">
        <v>3</v>
      </c>
      <c r="T58" s="444">
        <v>30</v>
      </c>
      <c r="U58" s="444">
        <v>39</v>
      </c>
      <c r="V58" s="444">
        <v>69</v>
      </c>
      <c r="W58" s="444">
        <v>3</v>
      </c>
      <c r="X58" s="444">
        <v>42</v>
      </c>
      <c r="Y58" s="444">
        <v>40</v>
      </c>
      <c r="Z58" s="444">
        <v>82</v>
      </c>
      <c r="AA58" s="443">
        <v>42</v>
      </c>
      <c r="AB58" s="443">
        <v>52</v>
      </c>
      <c r="AC58" s="443">
        <v>94</v>
      </c>
      <c r="AD58" s="443">
        <v>1</v>
      </c>
      <c r="AE58" s="443"/>
      <c r="AF58" s="443">
        <v>1</v>
      </c>
      <c r="AG58" s="443">
        <v>18</v>
      </c>
      <c r="AH58" s="443">
        <v>20</v>
      </c>
      <c r="AI58" s="443">
        <v>1</v>
      </c>
    </row>
    <row r="59" spans="1:35" ht="17.25" customHeight="1">
      <c r="A59" s="38" t="s">
        <v>140</v>
      </c>
      <c r="B59" s="38">
        <v>709542</v>
      </c>
      <c r="C59" s="38" t="s">
        <v>246</v>
      </c>
      <c r="D59" s="825">
        <v>1</v>
      </c>
      <c r="E59" s="819" t="s">
        <v>485</v>
      </c>
      <c r="F59" s="443">
        <v>10</v>
      </c>
      <c r="G59" s="443">
        <v>4</v>
      </c>
      <c r="H59" s="443">
        <v>107</v>
      </c>
      <c r="I59" s="443">
        <v>57</v>
      </c>
      <c r="J59" s="443">
        <v>50</v>
      </c>
      <c r="K59" s="444">
        <v>1</v>
      </c>
      <c r="L59" s="444">
        <v>17</v>
      </c>
      <c r="M59" s="444">
        <v>14</v>
      </c>
      <c r="N59" s="444">
        <v>31</v>
      </c>
      <c r="O59" s="444">
        <v>1</v>
      </c>
      <c r="P59" s="444">
        <v>17</v>
      </c>
      <c r="Q59" s="444">
        <v>13</v>
      </c>
      <c r="R59" s="444">
        <v>30</v>
      </c>
      <c r="S59" s="444">
        <v>1</v>
      </c>
      <c r="T59" s="444">
        <v>15</v>
      </c>
      <c r="U59" s="444">
        <v>15</v>
      </c>
      <c r="V59" s="444">
        <v>30</v>
      </c>
      <c r="W59" s="444">
        <v>1</v>
      </c>
      <c r="X59" s="444">
        <v>8</v>
      </c>
      <c r="Y59" s="444">
        <v>8</v>
      </c>
      <c r="Z59" s="444">
        <v>16</v>
      </c>
      <c r="AA59" s="443">
        <v>21</v>
      </c>
      <c r="AB59" s="443">
        <v>17</v>
      </c>
      <c r="AC59" s="443">
        <v>38</v>
      </c>
      <c r="AD59" s="443">
        <v>1</v>
      </c>
      <c r="AE59" s="443"/>
      <c r="AF59" s="443"/>
      <c r="AG59" s="443">
        <v>7</v>
      </c>
      <c r="AH59" s="443">
        <v>8</v>
      </c>
      <c r="AI59" s="443">
        <v>1</v>
      </c>
    </row>
    <row r="60" spans="1:35" ht="17.25" customHeight="1">
      <c r="A60" s="38" t="s">
        <v>140</v>
      </c>
      <c r="B60" s="38">
        <v>709528</v>
      </c>
      <c r="C60" s="38" t="s">
        <v>249</v>
      </c>
      <c r="D60" s="825">
        <v>1</v>
      </c>
      <c r="E60" s="819" t="s">
        <v>485</v>
      </c>
      <c r="F60" s="443">
        <v>9</v>
      </c>
      <c r="G60" s="443">
        <v>4</v>
      </c>
      <c r="H60" s="443">
        <v>73</v>
      </c>
      <c r="I60" s="443">
        <v>34</v>
      </c>
      <c r="J60" s="443">
        <v>39</v>
      </c>
      <c r="K60" s="444">
        <v>1</v>
      </c>
      <c r="L60" s="444">
        <v>9</v>
      </c>
      <c r="M60" s="444">
        <v>14</v>
      </c>
      <c r="N60" s="444">
        <v>23</v>
      </c>
      <c r="O60" s="444">
        <v>1</v>
      </c>
      <c r="P60" s="444">
        <v>6</v>
      </c>
      <c r="Q60" s="444">
        <v>12</v>
      </c>
      <c r="R60" s="444">
        <v>18</v>
      </c>
      <c r="S60" s="444">
        <v>1</v>
      </c>
      <c r="T60" s="444">
        <v>9</v>
      </c>
      <c r="U60" s="444">
        <v>7</v>
      </c>
      <c r="V60" s="444">
        <v>16</v>
      </c>
      <c r="W60" s="444">
        <v>1</v>
      </c>
      <c r="X60" s="444">
        <v>10</v>
      </c>
      <c r="Y60" s="444">
        <v>6</v>
      </c>
      <c r="Z60" s="444">
        <v>16</v>
      </c>
      <c r="AA60" s="443">
        <v>10</v>
      </c>
      <c r="AB60" s="443">
        <v>20</v>
      </c>
      <c r="AC60" s="443">
        <v>30</v>
      </c>
      <c r="AD60" s="443"/>
      <c r="AE60" s="443"/>
      <c r="AF60" s="443"/>
      <c r="AG60" s="443">
        <v>6</v>
      </c>
      <c r="AH60" s="443">
        <v>6</v>
      </c>
      <c r="AI60" s="443">
        <v>1</v>
      </c>
    </row>
    <row r="61" spans="1:35" ht="17.25" customHeight="1">
      <c r="A61" s="38" t="s">
        <v>140</v>
      </c>
      <c r="B61" s="38">
        <v>709700</v>
      </c>
      <c r="C61" s="38" t="s">
        <v>255</v>
      </c>
      <c r="D61" s="825">
        <v>1</v>
      </c>
      <c r="E61" s="819" t="s">
        <v>485</v>
      </c>
      <c r="F61" s="443">
        <v>7</v>
      </c>
      <c r="G61" s="443">
        <v>6</v>
      </c>
      <c r="H61" s="443">
        <v>119</v>
      </c>
      <c r="I61" s="443">
        <v>57</v>
      </c>
      <c r="J61" s="443">
        <v>62</v>
      </c>
      <c r="K61" s="444">
        <v>1</v>
      </c>
      <c r="L61" s="444">
        <v>9</v>
      </c>
      <c r="M61" s="444">
        <v>11</v>
      </c>
      <c r="N61" s="444">
        <v>20</v>
      </c>
      <c r="O61" s="444">
        <v>2</v>
      </c>
      <c r="P61" s="444">
        <v>16</v>
      </c>
      <c r="Q61" s="444">
        <v>22</v>
      </c>
      <c r="R61" s="444">
        <v>38</v>
      </c>
      <c r="S61" s="444">
        <v>2</v>
      </c>
      <c r="T61" s="444">
        <v>18</v>
      </c>
      <c r="U61" s="444">
        <v>23</v>
      </c>
      <c r="V61" s="444">
        <v>41</v>
      </c>
      <c r="W61" s="444">
        <v>1</v>
      </c>
      <c r="X61" s="444">
        <v>14</v>
      </c>
      <c r="Y61" s="444">
        <v>6</v>
      </c>
      <c r="Z61" s="444">
        <v>20</v>
      </c>
      <c r="AA61" s="443">
        <v>21</v>
      </c>
      <c r="AB61" s="443">
        <v>18</v>
      </c>
      <c r="AC61" s="443">
        <v>39</v>
      </c>
      <c r="AD61" s="443">
        <v>1</v>
      </c>
      <c r="AE61" s="443"/>
      <c r="AF61" s="443">
        <v>1</v>
      </c>
      <c r="AG61" s="443">
        <v>10</v>
      </c>
      <c r="AH61" s="443">
        <v>12</v>
      </c>
      <c r="AI61" s="443"/>
    </row>
    <row r="62" spans="1:35" ht="17.25" customHeight="1">
      <c r="A62" s="38" t="s">
        <v>140</v>
      </c>
      <c r="B62" s="38">
        <v>709698</v>
      </c>
      <c r="C62" s="38" t="s">
        <v>258</v>
      </c>
      <c r="D62" s="825">
        <v>1</v>
      </c>
      <c r="E62" s="819" t="s">
        <v>485</v>
      </c>
      <c r="F62" s="443">
        <v>7</v>
      </c>
      <c r="G62" s="443">
        <v>4</v>
      </c>
      <c r="H62" s="443">
        <v>66</v>
      </c>
      <c r="I62" s="443">
        <v>37</v>
      </c>
      <c r="J62" s="443">
        <v>29</v>
      </c>
      <c r="K62" s="444">
        <v>1</v>
      </c>
      <c r="L62" s="444">
        <v>6</v>
      </c>
      <c r="M62" s="444">
        <v>7</v>
      </c>
      <c r="N62" s="444">
        <v>13</v>
      </c>
      <c r="O62" s="444">
        <v>1</v>
      </c>
      <c r="P62" s="444">
        <v>9</v>
      </c>
      <c r="Q62" s="444">
        <v>8</v>
      </c>
      <c r="R62" s="444">
        <v>17</v>
      </c>
      <c r="S62" s="444">
        <v>1</v>
      </c>
      <c r="T62" s="444">
        <v>12</v>
      </c>
      <c r="U62" s="444">
        <v>7</v>
      </c>
      <c r="V62" s="444">
        <v>19</v>
      </c>
      <c r="W62" s="444">
        <v>1</v>
      </c>
      <c r="X62" s="444">
        <v>10</v>
      </c>
      <c r="Y62" s="444">
        <v>7</v>
      </c>
      <c r="Z62" s="444">
        <v>17</v>
      </c>
      <c r="AA62" s="443">
        <v>14</v>
      </c>
      <c r="AB62" s="443">
        <v>13</v>
      </c>
      <c r="AC62" s="443">
        <v>27</v>
      </c>
      <c r="AD62" s="443">
        <v>1</v>
      </c>
      <c r="AE62" s="443"/>
      <c r="AF62" s="443">
        <v>1</v>
      </c>
      <c r="AG62" s="443">
        <v>7</v>
      </c>
      <c r="AH62" s="443">
        <v>9</v>
      </c>
      <c r="AI62" s="443">
        <v>1</v>
      </c>
    </row>
    <row r="63" spans="1:35" ht="17.25" customHeight="1">
      <c r="A63" s="38" t="s">
        <v>140</v>
      </c>
      <c r="B63" s="38">
        <v>709515</v>
      </c>
      <c r="C63" s="38" t="s">
        <v>260</v>
      </c>
      <c r="D63" s="825">
        <v>1</v>
      </c>
      <c r="E63" s="819" t="s">
        <v>485</v>
      </c>
      <c r="F63" s="443">
        <v>6</v>
      </c>
      <c r="G63" s="443">
        <v>4</v>
      </c>
      <c r="H63" s="443">
        <v>70</v>
      </c>
      <c r="I63" s="443">
        <v>33</v>
      </c>
      <c r="J63" s="443">
        <v>37</v>
      </c>
      <c r="K63" s="444">
        <v>1</v>
      </c>
      <c r="L63" s="444">
        <v>9</v>
      </c>
      <c r="M63" s="444">
        <v>10</v>
      </c>
      <c r="N63" s="444">
        <v>19</v>
      </c>
      <c r="O63" s="444">
        <v>1</v>
      </c>
      <c r="P63" s="444">
        <v>6</v>
      </c>
      <c r="Q63" s="444">
        <v>11</v>
      </c>
      <c r="R63" s="444">
        <v>17</v>
      </c>
      <c r="S63" s="444">
        <v>1</v>
      </c>
      <c r="T63" s="444">
        <v>15</v>
      </c>
      <c r="U63" s="444">
        <v>9</v>
      </c>
      <c r="V63" s="444">
        <v>24</v>
      </c>
      <c r="W63" s="444">
        <v>1</v>
      </c>
      <c r="X63" s="444">
        <v>3</v>
      </c>
      <c r="Y63" s="444">
        <v>7</v>
      </c>
      <c r="Z63" s="444">
        <v>10</v>
      </c>
      <c r="AA63" s="443">
        <v>10</v>
      </c>
      <c r="AB63" s="443">
        <v>7</v>
      </c>
      <c r="AC63" s="443">
        <v>17</v>
      </c>
      <c r="AD63" s="443">
        <v>1</v>
      </c>
      <c r="AE63" s="443"/>
      <c r="AF63" s="443">
        <v>1</v>
      </c>
      <c r="AG63" s="443">
        <v>7</v>
      </c>
      <c r="AH63" s="443">
        <v>9</v>
      </c>
      <c r="AI63" s="443">
        <v>1</v>
      </c>
    </row>
    <row r="64" spans="1:35" ht="17.25" customHeight="1">
      <c r="A64" s="38" t="s">
        <v>140</v>
      </c>
      <c r="B64" s="38">
        <v>709694</v>
      </c>
      <c r="C64" s="38" t="s">
        <v>262</v>
      </c>
      <c r="D64" s="825">
        <v>1</v>
      </c>
      <c r="E64" s="819" t="s">
        <v>485</v>
      </c>
      <c r="F64" s="443"/>
      <c r="G64" s="443">
        <v>4</v>
      </c>
      <c r="H64" s="443">
        <v>95</v>
      </c>
      <c r="I64" s="443">
        <v>40</v>
      </c>
      <c r="J64" s="443">
        <v>55</v>
      </c>
      <c r="K64" s="444">
        <v>1</v>
      </c>
      <c r="L64" s="444">
        <v>13</v>
      </c>
      <c r="M64" s="444">
        <v>18</v>
      </c>
      <c r="N64" s="444">
        <v>31</v>
      </c>
      <c r="O64" s="444">
        <v>1</v>
      </c>
      <c r="P64" s="444">
        <v>6</v>
      </c>
      <c r="Q64" s="444">
        <v>10</v>
      </c>
      <c r="R64" s="444">
        <v>16</v>
      </c>
      <c r="S64" s="444">
        <v>1</v>
      </c>
      <c r="T64" s="444">
        <v>11</v>
      </c>
      <c r="U64" s="444">
        <v>12</v>
      </c>
      <c r="V64" s="444">
        <v>23</v>
      </c>
      <c r="W64" s="444">
        <v>1</v>
      </c>
      <c r="X64" s="444">
        <v>10</v>
      </c>
      <c r="Y64" s="444">
        <v>15</v>
      </c>
      <c r="Z64" s="444">
        <v>25</v>
      </c>
      <c r="AA64" s="443">
        <v>12</v>
      </c>
      <c r="AB64" s="443">
        <v>15</v>
      </c>
      <c r="AC64" s="443">
        <v>27</v>
      </c>
      <c r="AD64" s="443"/>
      <c r="AE64" s="443"/>
      <c r="AF64" s="443"/>
      <c r="AG64" s="443">
        <v>6</v>
      </c>
      <c r="AH64" s="443">
        <v>6</v>
      </c>
      <c r="AI64" s="443">
        <v>1</v>
      </c>
    </row>
    <row r="65" spans="1:35" ht="18" customHeight="1">
      <c r="A65" s="38" t="s">
        <v>140</v>
      </c>
      <c r="B65" s="38">
        <v>707246</v>
      </c>
      <c r="C65" s="38" t="s">
        <v>270</v>
      </c>
      <c r="D65" s="825">
        <v>1</v>
      </c>
      <c r="E65" s="819" t="s">
        <v>485</v>
      </c>
      <c r="F65" s="443">
        <v>6</v>
      </c>
      <c r="G65" s="443">
        <v>4</v>
      </c>
      <c r="H65" s="443">
        <v>105</v>
      </c>
      <c r="I65" s="443">
        <v>45</v>
      </c>
      <c r="J65" s="443">
        <v>60</v>
      </c>
      <c r="K65" s="444">
        <v>1</v>
      </c>
      <c r="L65" s="444">
        <v>21</v>
      </c>
      <c r="M65" s="444">
        <v>8</v>
      </c>
      <c r="N65" s="444">
        <v>29</v>
      </c>
      <c r="O65" s="444">
        <v>1</v>
      </c>
      <c r="P65" s="444">
        <v>11</v>
      </c>
      <c r="Q65" s="444">
        <v>15</v>
      </c>
      <c r="R65" s="444">
        <v>26</v>
      </c>
      <c r="S65" s="444">
        <v>1</v>
      </c>
      <c r="T65" s="444">
        <v>7</v>
      </c>
      <c r="U65" s="444">
        <v>20</v>
      </c>
      <c r="V65" s="444">
        <v>27</v>
      </c>
      <c r="W65" s="444">
        <v>1</v>
      </c>
      <c r="X65" s="444">
        <v>6</v>
      </c>
      <c r="Y65" s="444">
        <v>17</v>
      </c>
      <c r="Z65" s="444">
        <v>23</v>
      </c>
      <c r="AA65" s="443">
        <v>14</v>
      </c>
      <c r="AB65" s="443">
        <v>17</v>
      </c>
      <c r="AC65" s="443">
        <v>31</v>
      </c>
      <c r="AD65" s="443">
        <v>1</v>
      </c>
      <c r="AE65" s="443"/>
      <c r="AF65" s="443">
        <v>1</v>
      </c>
      <c r="AG65" s="443">
        <v>6</v>
      </c>
      <c r="AH65" s="443">
        <v>8</v>
      </c>
      <c r="AI65" s="443">
        <v>1</v>
      </c>
    </row>
    <row r="66" spans="1:35" ht="18" customHeight="1">
      <c r="A66" s="38" t="s">
        <v>140</v>
      </c>
      <c r="B66" s="38">
        <v>709487</v>
      </c>
      <c r="C66" s="38" t="s">
        <v>290</v>
      </c>
      <c r="D66" s="825">
        <v>1</v>
      </c>
      <c r="E66" s="819" t="s">
        <v>485</v>
      </c>
      <c r="F66" s="443">
        <v>9</v>
      </c>
      <c r="G66" s="443">
        <v>4</v>
      </c>
      <c r="H66" s="443">
        <v>67</v>
      </c>
      <c r="I66" s="443">
        <v>36</v>
      </c>
      <c r="J66" s="443">
        <v>31</v>
      </c>
      <c r="K66" s="444">
        <v>1</v>
      </c>
      <c r="L66" s="444">
        <v>14</v>
      </c>
      <c r="M66" s="444">
        <v>12</v>
      </c>
      <c r="N66" s="444">
        <v>26</v>
      </c>
      <c r="O66" s="444">
        <v>1</v>
      </c>
      <c r="P66" s="444">
        <v>10</v>
      </c>
      <c r="Q66" s="444">
        <v>7</v>
      </c>
      <c r="R66" s="444">
        <v>17</v>
      </c>
      <c r="S66" s="444">
        <v>1</v>
      </c>
      <c r="T66" s="444">
        <v>6</v>
      </c>
      <c r="U66" s="444">
        <v>5</v>
      </c>
      <c r="V66" s="444">
        <v>11</v>
      </c>
      <c r="W66" s="444">
        <v>1</v>
      </c>
      <c r="X66" s="444">
        <v>6</v>
      </c>
      <c r="Y66" s="444">
        <v>7</v>
      </c>
      <c r="Z66" s="444">
        <v>13</v>
      </c>
      <c r="AA66" s="443">
        <v>9</v>
      </c>
      <c r="AB66" s="443">
        <v>16</v>
      </c>
      <c r="AC66" s="443">
        <v>25</v>
      </c>
      <c r="AD66" s="443">
        <v>1</v>
      </c>
      <c r="AE66" s="443"/>
      <c r="AF66" s="443"/>
      <c r="AG66" s="443">
        <v>5</v>
      </c>
      <c r="AH66" s="443">
        <v>6</v>
      </c>
      <c r="AI66" s="443"/>
    </row>
    <row r="67" spans="1:35" ht="18" customHeight="1">
      <c r="A67" s="38" t="s">
        <v>140</v>
      </c>
      <c r="B67" s="38">
        <v>709481</v>
      </c>
      <c r="C67" s="38" t="s">
        <v>292</v>
      </c>
      <c r="D67" s="825">
        <v>1</v>
      </c>
      <c r="E67" s="819" t="s">
        <v>485</v>
      </c>
      <c r="F67" s="443"/>
      <c r="G67" s="443">
        <v>4</v>
      </c>
      <c r="H67" s="443">
        <v>58</v>
      </c>
      <c r="I67" s="443">
        <v>29</v>
      </c>
      <c r="J67" s="443">
        <v>29</v>
      </c>
      <c r="K67" s="444">
        <v>1</v>
      </c>
      <c r="L67" s="444">
        <v>5</v>
      </c>
      <c r="M67" s="444">
        <v>8</v>
      </c>
      <c r="N67" s="444">
        <v>13</v>
      </c>
      <c r="O67" s="444">
        <v>1</v>
      </c>
      <c r="P67" s="444">
        <v>6</v>
      </c>
      <c r="Q67" s="444">
        <v>7</v>
      </c>
      <c r="R67" s="444">
        <v>13</v>
      </c>
      <c r="S67" s="444">
        <v>1</v>
      </c>
      <c r="T67" s="444">
        <v>12</v>
      </c>
      <c r="U67" s="444">
        <v>6</v>
      </c>
      <c r="V67" s="444">
        <v>18</v>
      </c>
      <c r="W67" s="444">
        <v>1</v>
      </c>
      <c r="X67" s="444">
        <v>6</v>
      </c>
      <c r="Y67" s="444">
        <v>8</v>
      </c>
      <c r="Z67" s="444">
        <v>14</v>
      </c>
      <c r="AA67" s="443">
        <v>8</v>
      </c>
      <c r="AB67" s="443">
        <v>6</v>
      </c>
      <c r="AC67" s="443">
        <v>14</v>
      </c>
      <c r="AD67" s="443"/>
      <c r="AE67" s="443"/>
      <c r="AF67" s="443">
        <v>1</v>
      </c>
      <c r="AG67" s="443">
        <v>4</v>
      </c>
      <c r="AH67" s="443">
        <v>5</v>
      </c>
      <c r="AI67" s="443">
        <v>1</v>
      </c>
    </row>
    <row r="68" spans="1:35" ht="18" customHeight="1">
      <c r="A68" s="38" t="s">
        <v>140</v>
      </c>
      <c r="B68" s="38">
        <v>707216</v>
      </c>
      <c r="C68" s="38" t="s">
        <v>322</v>
      </c>
      <c r="D68" s="825">
        <v>1</v>
      </c>
      <c r="E68" s="819" t="s">
        <v>485</v>
      </c>
      <c r="F68" s="443"/>
      <c r="G68" s="443">
        <v>4</v>
      </c>
      <c r="H68" s="443">
        <v>65</v>
      </c>
      <c r="I68" s="443">
        <v>42</v>
      </c>
      <c r="J68" s="443">
        <v>23</v>
      </c>
      <c r="K68" s="444">
        <v>1</v>
      </c>
      <c r="L68" s="444">
        <v>6</v>
      </c>
      <c r="M68" s="444">
        <v>8</v>
      </c>
      <c r="N68" s="444">
        <v>14</v>
      </c>
      <c r="O68" s="444">
        <v>1</v>
      </c>
      <c r="P68" s="444">
        <v>14</v>
      </c>
      <c r="Q68" s="444">
        <v>5</v>
      </c>
      <c r="R68" s="444">
        <v>19</v>
      </c>
      <c r="S68" s="444">
        <v>1</v>
      </c>
      <c r="T68" s="444">
        <v>10</v>
      </c>
      <c r="U68" s="444">
        <v>4</v>
      </c>
      <c r="V68" s="444">
        <v>14</v>
      </c>
      <c r="W68" s="444">
        <v>1</v>
      </c>
      <c r="X68" s="444">
        <v>12</v>
      </c>
      <c r="Y68" s="444">
        <v>6</v>
      </c>
      <c r="Z68" s="444">
        <v>18</v>
      </c>
      <c r="AA68" s="443">
        <v>7</v>
      </c>
      <c r="AB68" s="443">
        <v>6</v>
      </c>
      <c r="AC68" s="443">
        <v>13</v>
      </c>
      <c r="AD68" s="443">
        <v>1</v>
      </c>
      <c r="AE68" s="443"/>
      <c r="AF68" s="443"/>
      <c r="AG68" s="443">
        <v>6</v>
      </c>
      <c r="AH68" s="443">
        <v>7</v>
      </c>
      <c r="AI68" s="443"/>
    </row>
    <row r="69" spans="1:35" ht="18" customHeight="1">
      <c r="A69" s="38" t="s">
        <v>140</v>
      </c>
      <c r="B69" s="38">
        <v>709687</v>
      </c>
      <c r="C69" s="38" t="s">
        <v>327</v>
      </c>
      <c r="D69" s="825">
        <v>1</v>
      </c>
      <c r="E69" s="819" t="s">
        <v>485</v>
      </c>
      <c r="F69" s="443">
        <v>5</v>
      </c>
      <c r="G69" s="443">
        <v>4</v>
      </c>
      <c r="H69" s="443">
        <v>98</v>
      </c>
      <c r="I69" s="443">
        <v>55</v>
      </c>
      <c r="J69" s="443">
        <v>43</v>
      </c>
      <c r="K69" s="444">
        <v>1</v>
      </c>
      <c r="L69" s="444">
        <v>11</v>
      </c>
      <c r="M69" s="444">
        <v>15</v>
      </c>
      <c r="N69" s="444">
        <v>26</v>
      </c>
      <c r="O69" s="444">
        <v>1</v>
      </c>
      <c r="P69" s="444">
        <v>17</v>
      </c>
      <c r="Q69" s="444">
        <v>6</v>
      </c>
      <c r="R69" s="444">
        <v>23</v>
      </c>
      <c r="S69" s="444">
        <v>1</v>
      </c>
      <c r="T69" s="444">
        <v>11</v>
      </c>
      <c r="U69" s="444">
        <v>7</v>
      </c>
      <c r="V69" s="444">
        <v>18</v>
      </c>
      <c r="W69" s="444">
        <v>1</v>
      </c>
      <c r="X69" s="444">
        <v>16</v>
      </c>
      <c r="Y69" s="444">
        <v>15</v>
      </c>
      <c r="Z69" s="444">
        <v>31</v>
      </c>
      <c r="AA69" s="443">
        <v>18</v>
      </c>
      <c r="AB69" s="443">
        <v>9</v>
      </c>
      <c r="AC69" s="443">
        <v>27</v>
      </c>
      <c r="AD69" s="443">
        <v>1</v>
      </c>
      <c r="AE69" s="443"/>
      <c r="AF69" s="443">
        <v>1</v>
      </c>
      <c r="AG69" s="443">
        <v>7</v>
      </c>
      <c r="AH69" s="443">
        <v>9</v>
      </c>
      <c r="AI69" s="443">
        <v>1</v>
      </c>
    </row>
    <row r="70" spans="1:35" ht="18" customHeight="1">
      <c r="A70" s="38" t="s">
        <v>140</v>
      </c>
      <c r="B70" s="38">
        <v>709632</v>
      </c>
      <c r="C70" s="38" t="s">
        <v>331</v>
      </c>
      <c r="D70" s="825">
        <v>1</v>
      </c>
      <c r="E70" s="819" t="s">
        <v>485</v>
      </c>
      <c r="F70" s="443">
        <v>17</v>
      </c>
      <c r="G70" s="443">
        <v>8</v>
      </c>
      <c r="H70" s="443">
        <v>219</v>
      </c>
      <c r="I70" s="443">
        <v>109</v>
      </c>
      <c r="J70" s="443">
        <v>110</v>
      </c>
      <c r="K70" s="444">
        <v>2</v>
      </c>
      <c r="L70" s="444">
        <v>22</v>
      </c>
      <c r="M70" s="444">
        <v>27</v>
      </c>
      <c r="N70" s="444">
        <v>49</v>
      </c>
      <c r="O70" s="444">
        <v>2</v>
      </c>
      <c r="P70" s="444">
        <v>28</v>
      </c>
      <c r="Q70" s="444">
        <v>25</v>
      </c>
      <c r="R70" s="444">
        <v>53</v>
      </c>
      <c r="S70" s="444">
        <v>2</v>
      </c>
      <c r="T70" s="444">
        <v>26</v>
      </c>
      <c r="U70" s="444">
        <v>34</v>
      </c>
      <c r="V70" s="444">
        <v>60</v>
      </c>
      <c r="W70" s="444">
        <v>2</v>
      </c>
      <c r="X70" s="444">
        <v>33</v>
      </c>
      <c r="Y70" s="444">
        <v>24</v>
      </c>
      <c r="Z70" s="444">
        <v>57</v>
      </c>
      <c r="AA70" s="443">
        <v>32</v>
      </c>
      <c r="AB70" s="443">
        <v>37</v>
      </c>
      <c r="AC70" s="443">
        <v>69</v>
      </c>
      <c r="AD70" s="443">
        <v>1</v>
      </c>
      <c r="AE70" s="443"/>
      <c r="AF70" s="443"/>
      <c r="AG70" s="443">
        <v>10</v>
      </c>
      <c r="AH70" s="443">
        <v>11</v>
      </c>
      <c r="AI70" s="443">
        <v>2</v>
      </c>
    </row>
    <row r="71" spans="1:35" ht="18" customHeight="1">
      <c r="A71" s="38" t="s">
        <v>140</v>
      </c>
      <c r="B71" s="38">
        <v>709420</v>
      </c>
      <c r="C71" s="38" t="s">
        <v>334</v>
      </c>
      <c r="D71" s="825">
        <v>1</v>
      </c>
      <c r="E71" s="819" t="s">
        <v>485</v>
      </c>
      <c r="F71" s="443"/>
      <c r="G71" s="443">
        <v>9</v>
      </c>
      <c r="H71" s="443">
        <v>175</v>
      </c>
      <c r="I71" s="443">
        <v>94</v>
      </c>
      <c r="J71" s="443">
        <v>81</v>
      </c>
      <c r="K71" s="444">
        <v>3</v>
      </c>
      <c r="L71" s="444">
        <v>24</v>
      </c>
      <c r="M71" s="444">
        <v>22</v>
      </c>
      <c r="N71" s="444">
        <v>46</v>
      </c>
      <c r="O71" s="444">
        <v>2</v>
      </c>
      <c r="P71" s="444">
        <v>17</v>
      </c>
      <c r="Q71" s="444">
        <v>20</v>
      </c>
      <c r="R71" s="444">
        <v>37</v>
      </c>
      <c r="S71" s="444">
        <v>2</v>
      </c>
      <c r="T71" s="444">
        <v>28</v>
      </c>
      <c r="U71" s="444">
        <v>22</v>
      </c>
      <c r="V71" s="444">
        <v>50</v>
      </c>
      <c r="W71" s="444">
        <v>2</v>
      </c>
      <c r="X71" s="444">
        <v>25</v>
      </c>
      <c r="Y71" s="444">
        <v>17</v>
      </c>
      <c r="Z71" s="444">
        <v>42</v>
      </c>
      <c r="AA71" s="443"/>
      <c r="AB71" s="443"/>
      <c r="AC71" s="443"/>
      <c r="AD71" s="443"/>
      <c r="AE71" s="443"/>
      <c r="AF71" s="443"/>
      <c r="AG71" s="443">
        <v>6</v>
      </c>
      <c r="AH71" s="443">
        <v>6</v>
      </c>
      <c r="AI71" s="443">
        <v>1</v>
      </c>
    </row>
    <row r="72" spans="1:35" ht="20.25" customHeight="1">
      <c r="A72" s="38" t="s">
        <v>140</v>
      </c>
      <c r="B72" s="38">
        <v>709422</v>
      </c>
      <c r="C72" s="38" t="s">
        <v>336</v>
      </c>
      <c r="D72" s="825">
        <v>1</v>
      </c>
      <c r="E72" s="819" t="s">
        <v>485</v>
      </c>
      <c r="F72" s="443">
        <v>15</v>
      </c>
      <c r="G72" s="443">
        <v>10</v>
      </c>
      <c r="H72" s="443">
        <v>254</v>
      </c>
      <c r="I72" s="443">
        <v>139</v>
      </c>
      <c r="J72" s="443">
        <v>115</v>
      </c>
      <c r="K72" s="444">
        <v>3</v>
      </c>
      <c r="L72" s="444">
        <v>41</v>
      </c>
      <c r="M72" s="444">
        <v>22</v>
      </c>
      <c r="N72" s="444">
        <v>63</v>
      </c>
      <c r="O72" s="444">
        <v>2</v>
      </c>
      <c r="P72" s="444">
        <v>32</v>
      </c>
      <c r="Q72" s="444">
        <v>31</v>
      </c>
      <c r="R72" s="444">
        <v>63</v>
      </c>
      <c r="S72" s="444">
        <v>2</v>
      </c>
      <c r="T72" s="444">
        <v>26</v>
      </c>
      <c r="U72" s="444">
        <v>33</v>
      </c>
      <c r="V72" s="444">
        <v>59</v>
      </c>
      <c r="W72" s="444">
        <v>3</v>
      </c>
      <c r="X72" s="444">
        <v>40</v>
      </c>
      <c r="Y72" s="444">
        <v>29</v>
      </c>
      <c r="Z72" s="444">
        <v>69</v>
      </c>
      <c r="AA72" s="443"/>
      <c r="AB72" s="443">
        <v>1</v>
      </c>
      <c r="AC72" s="443">
        <v>1</v>
      </c>
      <c r="AD72" s="443">
        <v>1</v>
      </c>
      <c r="AE72" s="443"/>
      <c r="AF72" s="443"/>
      <c r="AG72" s="443">
        <v>24</v>
      </c>
      <c r="AH72" s="443">
        <v>25</v>
      </c>
      <c r="AI72" s="443">
        <v>1</v>
      </c>
    </row>
    <row r="73" spans="1:35" ht="20.25" customHeight="1">
      <c r="A73" s="38" t="s">
        <v>140</v>
      </c>
      <c r="B73" s="38">
        <v>709612</v>
      </c>
      <c r="C73" s="38" t="s">
        <v>339</v>
      </c>
      <c r="D73" s="825">
        <v>1</v>
      </c>
      <c r="E73" s="819" t="s">
        <v>485</v>
      </c>
      <c r="F73" s="443"/>
      <c r="G73" s="443">
        <v>7</v>
      </c>
      <c r="H73" s="443">
        <v>195</v>
      </c>
      <c r="I73" s="443">
        <v>108</v>
      </c>
      <c r="J73" s="443">
        <v>87</v>
      </c>
      <c r="K73" s="444">
        <v>2</v>
      </c>
      <c r="L73" s="444">
        <v>26</v>
      </c>
      <c r="M73" s="444">
        <v>26</v>
      </c>
      <c r="N73" s="444">
        <v>52</v>
      </c>
      <c r="O73" s="444">
        <v>2</v>
      </c>
      <c r="P73" s="444">
        <v>40</v>
      </c>
      <c r="Q73" s="444">
        <v>20</v>
      </c>
      <c r="R73" s="444">
        <v>60</v>
      </c>
      <c r="S73" s="444">
        <v>1</v>
      </c>
      <c r="T73" s="444">
        <v>18</v>
      </c>
      <c r="U73" s="444">
        <v>20</v>
      </c>
      <c r="V73" s="444">
        <v>38</v>
      </c>
      <c r="W73" s="444">
        <v>2</v>
      </c>
      <c r="X73" s="444">
        <v>24</v>
      </c>
      <c r="Y73" s="444">
        <v>21</v>
      </c>
      <c r="Z73" s="444">
        <v>45</v>
      </c>
      <c r="AA73" s="443">
        <v>27</v>
      </c>
      <c r="AB73" s="443">
        <v>24</v>
      </c>
      <c r="AC73" s="443">
        <v>51</v>
      </c>
      <c r="AD73" s="443"/>
      <c r="AE73" s="443"/>
      <c r="AF73" s="443"/>
      <c r="AG73" s="443">
        <v>8</v>
      </c>
      <c r="AH73" s="443">
        <v>8</v>
      </c>
      <c r="AI73" s="443">
        <v>1</v>
      </c>
    </row>
    <row r="74" spans="1:35" ht="20.25" customHeight="1">
      <c r="A74" s="38" t="s">
        <v>140</v>
      </c>
      <c r="B74" s="38">
        <v>709454</v>
      </c>
      <c r="C74" s="38" t="s">
        <v>342</v>
      </c>
      <c r="D74" s="825">
        <v>1</v>
      </c>
      <c r="E74" s="819" t="s">
        <v>485</v>
      </c>
      <c r="F74" s="443"/>
      <c r="G74" s="443">
        <v>4</v>
      </c>
      <c r="H74" s="443">
        <v>131</v>
      </c>
      <c r="I74" s="443">
        <v>68</v>
      </c>
      <c r="J74" s="443">
        <v>63</v>
      </c>
      <c r="K74" s="444">
        <v>1</v>
      </c>
      <c r="L74" s="444">
        <v>19</v>
      </c>
      <c r="M74" s="444">
        <v>21</v>
      </c>
      <c r="N74" s="444">
        <v>40</v>
      </c>
      <c r="O74" s="444">
        <v>1</v>
      </c>
      <c r="P74" s="444">
        <v>16</v>
      </c>
      <c r="Q74" s="444">
        <v>13</v>
      </c>
      <c r="R74" s="444">
        <v>29</v>
      </c>
      <c r="S74" s="444">
        <v>1</v>
      </c>
      <c r="T74" s="444">
        <v>10</v>
      </c>
      <c r="U74" s="444">
        <v>16</v>
      </c>
      <c r="V74" s="444">
        <v>26</v>
      </c>
      <c r="W74" s="444">
        <v>1</v>
      </c>
      <c r="X74" s="444">
        <v>23</v>
      </c>
      <c r="Y74" s="444">
        <v>13</v>
      </c>
      <c r="Z74" s="444">
        <v>36</v>
      </c>
      <c r="AA74" s="443">
        <v>16</v>
      </c>
      <c r="AB74" s="443">
        <v>17</v>
      </c>
      <c r="AC74" s="443">
        <v>33</v>
      </c>
      <c r="AD74" s="443"/>
      <c r="AE74" s="443"/>
      <c r="AF74" s="443">
        <v>1</v>
      </c>
      <c r="AG74" s="443">
        <v>7</v>
      </c>
      <c r="AH74" s="443">
        <v>8</v>
      </c>
      <c r="AI74" s="443"/>
    </row>
    <row r="75" spans="1:35" ht="20.25" customHeight="1">
      <c r="A75" s="38" t="s">
        <v>140</v>
      </c>
      <c r="B75" s="38">
        <v>704920</v>
      </c>
      <c r="C75" s="38" t="s">
        <v>343</v>
      </c>
      <c r="D75" s="825">
        <v>1</v>
      </c>
      <c r="E75" s="819" t="s">
        <v>485</v>
      </c>
      <c r="F75" s="443">
        <v>13</v>
      </c>
      <c r="G75" s="443">
        <v>12</v>
      </c>
      <c r="H75" s="443">
        <v>382</v>
      </c>
      <c r="I75" s="443">
        <v>198</v>
      </c>
      <c r="J75" s="443">
        <v>184</v>
      </c>
      <c r="K75" s="444">
        <v>3</v>
      </c>
      <c r="L75" s="444">
        <v>41</v>
      </c>
      <c r="M75" s="444">
        <v>34</v>
      </c>
      <c r="N75" s="444">
        <v>75</v>
      </c>
      <c r="O75" s="444">
        <v>3</v>
      </c>
      <c r="P75" s="444">
        <v>55</v>
      </c>
      <c r="Q75" s="444">
        <v>45</v>
      </c>
      <c r="R75" s="444">
        <v>100</v>
      </c>
      <c r="S75" s="444">
        <v>3</v>
      </c>
      <c r="T75" s="444">
        <v>49</v>
      </c>
      <c r="U75" s="444">
        <v>53</v>
      </c>
      <c r="V75" s="444">
        <v>102</v>
      </c>
      <c r="W75" s="444">
        <v>3</v>
      </c>
      <c r="X75" s="444">
        <v>53</v>
      </c>
      <c r="Y75" s="444">
        <v>52</v>
      </c>
      <c r="Z75" s="444">
        <v>105</v>
      </c>
      <c r="AA75" s="443">
        <v>58</v>
      </c>
      <c r="AB75" s="443">
        <v>55</v>
      </c>
      <c r="AC75" s="443">
        <v>113</v>
      </c>
      <c r="AD75" s="443">
        <v>1</v>
      </c>
      <c r="AE75" s="443"/>
      <c r="AF75" s="443"/>
      <c r="AG75" s="443">
        <v>15</v>
      </c>
      <c r="AH75" s="443">
        <v>16</v>
      </c>
      <c r="AI75" s="443">
        <v>1</v>
      </c>
    </row>
    <row r="76" spans="1:35" ht="20.25" customHeight="1">
      <c r="A76" s="38" t="s">
        <v>140</v>
      </c>
      <c r="B76" s="38">
        <v>707926</v>
      </c>
      <c r="C76" s="38" t="s">
        <v>348</v>
      </c>
      <c r="D76" s="825">
        <v>1</v>
      </c>
      <c r="E76" s="819" t="s">
        <v>485</v>
      </c>
      <c r="F76" s="443">
        <v>9</v>
      </c>
      <c r="G76" s="443">
        <v>8</v>
      </c>
      <c r="H76" s="443">
        <v>210</v>
      </c>
      <c r="I76" s="443">
        <v>114</v>
      </c>
      <c r="J76" s="443">
        <v>96</v>
      </c>
      <c r="K76" s="444">
        <v>2</v>
      </c>
      <c r="L76" s="444">
        <v>33</v>
      </c>
      <c r="M76" s="444">
        <v>31</v>
      </c>
      <c r="N76" s="444">
        <v>64</v>
      </c>
      <c r="O76" s="444">
        <v>2</v>
      </c>
      <c r="P76" s="444">
        <v>30</v>
      </c>
      <c r="Q76" s="444">
        <v>19</v>
      </c>
      <c r="R76" s="444">
        <v>49</v>
      </c>
      <c r="S76" s="444">
        <v>2</v>
      </c>
      <c r="T76" s="444">
        <v>21</v>
      </c>
      <c r="U76" s="444">
        <v>25</v>
      </c>
      <c r="V76" s="444">
        <v>46</v>
      </c>
      <c r="W76" s="444">
        <v>2</v>
      </c>
      <c r="X76" s="444">
        <v>30</v>
      </c>
      <c r="Y76" s="444">
        <v>21</v>
      </c>
      <c r="Z76" s="444">
        <v>51</v>
      </c>
      <c r="AA76" s="443">
        <v>36</v>
      </c>
      <c r="AB76" s="443">
        <v>29</v>
      </c>
      <c r="AC76" s="443">
        <v>65</v>
      </c>
      <c r="AD76" s="443">
        <v>1</v>
      </c>
      <c r="AE76" s="443"/>
      <c r="AF76" s="443">
        <v>1</v>
      </c>
      <c r="AG76" s="443">
        <v>12</v>
      </c>
      <c r="AH76" s="443">
        <v>14</v>
      </c>
      <c r="AI76" s="443"/>
    </row>
    <row r="77" spans="1:35" ht="20.25" customHeight="1">
      <c r="A77" s="38" t="s">
        <v>140</v>
      </c>
      <c r="B77" s="38">
        <v>708377</v>
      </c>
      <c r="C77" s="38" t="s">
        <v>349</v>
      </c>
      <c r="D77" s="825">
        <v>1</v>
      </c>
      <c r="E77" s="819" t="s">
        <v>485</v>
      </c>
      <c r="F77" s="443">
        <v>4</v>
      </c>
      <c r="G77" s="443">
        <v>4</v>
      </c>
      <c r="H77" s="443">
        <v>56</v>
      </c>
      <c r="I77" s="443">
        <v>29</v>
      </c>
      <c r="J77" s="443">
        <v>27</v>
      </c>
      <c r="K77" s="444">
        <v>1</v>
      </c>
      <c r="L77" s="444">
        <v>9</v>
      </c>
      <c r="M77" s="444">
        <v>5</v>
      </c>
      <c r="N77" s="444">
        <v>14</v>
      </c>
      <c r="O77" s="444">
        <v>1</v>
      </c>
      <c r="P77" s="444">
        <v>10</v>
      </c>
      <c r="Q77" s="444">
        <v>7</v>
      </c>
      <c r="R77" s="444">
        <v>17</v>
      </c>
      <c r="S77" s="444">
        <v>1</v>
      </c>
      <c r="T77" s="444">
        <v>2</v>
      </c>
      <c r="U77" s="444">
        <v>7</v>
      </c>
      <c r="V77" s="444">
        <v>9</v>
      </c>
      <c r="W77" s="444">
        <v>1</v>
      </c>
      <c r="X77" s="444">
        <v>8</v>
      </c>
      <c r="Y77" s="444">
        <v>8</v>
      </c>
      <c r="Z77" s="444">
        <v>16</v>
      </c>
      <c r="AA77" s="443">
        <v>6</v>
      </c>
      <c r="AB77" s="443">
        <v>8</v>
      </c>
      <c r="AC77" s="443">
        <v>14</v>
      </c>
      <c r="AD77" s="443"/>
      <c r="AE77" s="443"/>
      <c r="AF77" s="443"/>
      <c r="AG77" s="443">
        <v>6</v>
      </c>
      <c r="AH77" s="443">
        <v>6</v>
      </c>
      <c r="AI77" s="443"/>
    </row>
    <row r="78" spans="1:35" ht="20.25" customHeight="1">
      <c r="A78" s="38" t="s">
        <v>140</v>
      </c>
      <c r="B78" s="38">
        <v>709678</v>
      </c>
      <c r="C78" s="38" t="s">
        <v>355</v>
      </c>
      <c r="D78" s="825">
        <v>1</v>
      </c>
      <c r="E78" s="819" t="s">
        <v>485</v>
      </c>
      <c r="F78" s="443">
        <v>8</v>
      </c>
      <c r="G78" s="443">
        <v>8</v>
      </c>
      <c r="H78" s="443">
        <v>170</v>
      </c>
      <c r="I78" s="443">
        <v>80</v>
      </c>
      <c r="J78" s="443">
        <v>90</v>
      </c>
      <c r="K78" s="444">
        <v>2</v>
      </c>
      <c r="L78" s="444">
        <v>22</v>
      </c>
      <c r="M78" s="444">
        <v>17</v>
      </c>
      <c r="N78" s="444">
        <v>39</v>
      </c>
      <c r="O78" s="444">
        <v>2</v>
      </c>
      <c r="P78" s="444">
        <v>21</v>
      </c>
      <c r="Q78" s="444">
        <v>24</v>
      </c>
      <c r="R78" s="444">
        <v>45</v>
      </c>
      <c r="S78" s="444">
        <v>2</v>
      </c>
      <c r="T78" s="444">
        <v>21</v>
      </c>
      <c r="U78" s="444">
        <v>26</v>
      </c>
      <c r="V78" s="444">
        <v>47</v>
      </c>
      <c r="W78" s="444">
        <v>2</v>
      </c>
      <c r="X78" s="444">
        <v>16</v>
      </c>
      <c r="Y78" s="444">
        <v>23</v>
      </c>
      <c r="Z78" s="444">
        <v>39</v>
      </c>
      <c r="AA78" s="443">
        <v>28</v>
      </c>
      <c r="AB78" s="443">
        <v>26</v>
      </c>
      <c r="AC78" s="443">
        <v>54</v>
      </c>
      <c r="AD78" s="443">
        <v>1</v>
      </c>
      <c r="AE78" s="443"/>
      <c r="AF78" s="443">
        <v>1</v>
      </c>
      <c r="AG78" s="443">
        <v>11</v>
      </c>
      <c r="AH78" s="443">
        <v>13</v>
      </c>
      <c r="AI78" s="443">
        <v>1</v>
      </c>
    </row>
    <row r="79" spans="1:35" ht="20.25" customHeight="1">
      <c r="A79" s="38" t="s">
        <v>140</v>
      </c>
      <c r="B79" s="38">
        <v>709663</v>
      </c>
      <c r="C79" s="38" t="s">
        <v>363</v>
      </c>
      <c r="D79" s="825">
        <v>1</v>
      </c>
      <c r="E79" s="819" t="s">
        <v>485</v>
      </c>
      <c r="F79" s="443">
        <v>6</v>
      </c>
      <c r="G79" s="443">
        <v>4</v>
      </c>
      <c r="H79" s="443">
        <v>124</v>
      </c>
      <c r="I79" s="443">
        <v>64</v>
      </c>
      <c r="J79" s="443">
        <v>60</v>
      </c>
      <c r="K79" s="444">
        <v>1</v>
      </c>
      <c r="L79" s="444">
        <v>18</v>
      </c>
      <c r="M79" s="444">
        <v>17</v>
      </c>
      <c r="N79" s="444">
        <v>35</v>
      </c>
      <c r="O79" s="444">
        <v>1</v>
      </c>
      <c r="P79" s="444">
        <v>16</v>
      </c>
      <c r="Q79" s="444">
        <v>14</v>
      </c>
      <c r="R79" s="444">
        <v>30</v>
      </c>
      <c r="S79" s="444">
        <v>1</v>
      </c>
      <c r="T79" s="444">
        <v>19</v>
      </c>
      <c r="U79" s="444">
        <v>15</v>
      </c>
      <c r="V79" s="444">
        <v>34</v>
      </c>
      <c r="W79" s="444">
        <v>1</v>
      </c>
      <c r="X79" s="444">
        <v>11</v>
      </c>
      <c r="Y79" s="444">
        <v>14</v>
      </c>
      <c r="Z79" s="444">
        <v>25</v>
      </c>
      <c r="AA79" s="443">
        <v>17</v>
      </c>
      <c r="AB79" s="443">
        <v>19</v>
      </c>
      <c r="AC79" s="443">
        <v>36</v>
      </c>
      <c r="AD79" s="443">
        <v>1</v>
      </c>
      <c r="AE79" s="443"/>
      <c r="AF79" s="443"/>
      <c r="AG79" s="443">
        <v>8</v>
      </c>
      <c r="AH79" s="443">
        <v>9</v>
      </c>
      <c r="AI79" s="443"/>
    </row>
    <row r="80" spans="1:35" ht="20.25" customHeight="1">
      <c r="A80" s="38" t="s">
        <v>140</v>
      </c>
      <c r="B80" s="38">
        <v>760748</v>
      </c>
      <c r="C80" s="38" t="s">
        <v>372</v>
      </c>
      <c r="D80" s="825">
        <v>1</v>
      </c>
      <c r="E80" s="819" t="s">
        <v>485</v>
      </c>
      <c r="F80" s="443"/>
      <c r="G80" s="443">
        <v>2</v>
      </c>
      <c r="H80" s="443">
        <v>48</v>
      </c>
      <c r="I80" s="443">
        <v>20</v>
      </c>
      <c r="J80" s="443">
        <v>28</v>
      </c>
      <c r="K80" s="444">
        <v>2</v>
      </c>
      <c r="L80" s="444">
        <v>20</v>
      </c>
      <c r="M80" s="444">
        <v>28</v>
      </c>
      <c r="N80" s="444">
        <v>48</v>
      </c>
      <c r="O80" s="444"/>
      <c r="P80" s="444"/>
      <c r="Q80" s="444"/>
      <c r="R80" s="444"/>
      <c r="S80" s="444"/>
      <c r="T80" s="444"/>
      <c r="U80" s="444"/>
      <c r="V80" s="444"/>
      <c r="W80" s="444"/>
      <c r="X80" s="444"/>
      <c r="Y80" s="444"/>
      <c r="Z80" s="444"/>
      <c r="AA80" s="443"/>
      <c r="AB80" s="443"/>
      <c r="AC80" s="443"/>
      <c r="AD80" s="443"/>
      <c r="AE80" s="443"/>
      <c r="AF80" s="443"/>
      <c r="AG80" s="443"/>
      <c r="AH80" s="443"/>
      <c r="AI80" s="443"/>
    </row>
    <row r="81" spans="1:36" ht="18.75" customHeight="1">
      <c r="A81" s="38" t="s">
        <v>140</v>
      </c>
      <c r="B81" s="38">
        <v>709659</v>
      </c>
      <c r="C81" s="38" t="s">
        <v>376</v>
      </c>
      <c r="D81" s="825">
        <v>1</v>
      </c>
      <c r="E81" s="819" t="s">
        <v>485</v>
      </c>
      <c r="F81" s="443">
        <v>4</v>
      </c>
      <c r="G81" s="443">
        <v>4</v>
      </c>
      <c r="H81" s="443">
        <v>67</v>
      </c>
      <c r="I81" s="443">
        <v>34</v>
      </c>
      <c r="J81" s="443">
        <v>33</v>
      </c>
      <c r="K81" s="444">
        <v>1</v>
      </c>
      <c r="L81" s="444">
        <v>11</v>
      </c>
      <c r="M81" s="444">
        <v>5</v>
      </c>
      <c r="N81" s="444">
        <v>16</v>
      </c>
      <c r="O81" s="444">
        <v>1</v>
      </c>
      <c r="P81" s="444">
        <v>8</v>
      </c>
      <c r="Q81" s="444">
        <v>7</v>
      </c>
      <c r="R81" s="444">
        <v>15</v>
      </c>
      <c r="S81" s="444">
        <v>1</v>
      </c>
      <c r="T81" s="444">
        <v>8</v>
      </c>
      <c r="U81" s="444">
        <v>13</v>
      </c>
      <c r="V81" s="444">
        <v>21</v>
      </c>
      <c r="W81" s="444">
        <v>1</v>
      </c>
      <c r="X81" s="444">
        <v>7</v>
      </c>
      <c r="Y81" s="444">
        <v>8</v>
      </c>
      <c r="Z81" s="444">
        <v>15</v>
      </c>
      <c r="AA81" s="443">
        <v>9</v>
      </c>
      <c r="AB81" s="443">
        <v>17</v>
      </c>
      <c r="AC81" s="443">
        <v>26</v>
      </c>
      <c r="AD81" s="443"/>
      <c r="AE81" s="443"/>
      <c r="AF81" s="443"/>
      <c r="AG81" s="443">
        <v>3</v>
      </c>
      <c r="AH81" s="443">
        <v>3</v>
      </c>
      <c r="AI81" s="443"/>
    </row>
    <row r="82" spans="1:36" ht="18.75" customHeight="1">
      <c r="A82" s="38" t="s">
        <v>140</v>
      </c>
      <c r="B82" s="38">
        <v>704911</v>
      </c>
      <c r="C82" s="38" t="s">
        <v>381</v>
      </c>
      <c r="D82" s="825">
        <v>1</v>
      </c>
      <c r="E82" s="819" t="s">
        <v>485</v>
      </c>
      <c r="F82" s="443">
        <v>8</v>
      </c>
      <c r="G82" s="443">
        <v>8</v>
      </c>
      <c r="H82" s="443">
        <v>182</v>
      </c>
      <c r="I82" s="443">
        <v>91</v>
      </c>
      <c r="J82" s="443">
        <v>91</v>
      </c>
      <c r="K82" s="444">
        <v>2</v>
      </c>
      <c r="L82" s="444">
        <v>20</v>
      </c>
      <c r="M82" s="444">
        <v>24</v>
      </c>
      <c r="N82" s="444">
        <v>44</v>
      </c>
      <c r="O82" s="444">
        <v>2</v>
      </c>
      <c r="P82" s="444">
        <v>22</v>
      </c>
      <c r="Q82" s="444">
        <v>19</v>
      </c>
      <c r="R82" s="444">
        <v>41</v>
      </c>
      <c r="S82" s="444">
        <v>2</v>
      </c>
      <c r="T82" s="444">
        <v>26</v>
      </c>
      <c r="U82" s="444">
        <v>22</v>
      </c>
      <c r="V82" s="444">
        <v>48</v>
      </c>
      <c r="W82" s="444">
        <v>2</v>
      </c>
      <c r="X82" s="444">
        <v>23</v>
      </c>
      <c r="Y82" s="444">
        <v>26</v>
      </c>
      <c r="Z82" s="444">
        <v>49</v>
      </c>
      <c r="AA82" s="443">
        <v>41</v>
      </c>
      <c r="AB82" s="443">
        <v>36</v>
      </c>
      <c r="AC82" s="443">
        <v>77</v>
      </c>
      <c r="AD82" s="443">
        <v>1</v>
      </c>
      <c r="AE82" s="443"/>
      <c r="AF82" s="443">
        <v>1</v>
      </c>
      <c r="AG82" s="443">
        <v>13</v>
      </c>
      <c r="AH82" s="443">
        <v>15</v>
      </c>
      <c r="AI82" s="443">
        <v>2</v>
      </c>
    </row>
    <row r="83" spans="1:36" ht="18.75" customHeight="1">
      <c r="A83" s="38" t="s">
        <v>140</v>
      </c>
      <c r="B83" s="38">
        <v>709443</v>
      </c>
      <c r="C83" s="38" t="s">
        <v>384</v>
      </c>
      <c r="D83" s="825">
        <v>1</v>
      </c>
      <c r="E83" s="819" t="s">
        <v>485</v>
      </c>
      <c r="F83" s="443"/>
      <c r="G83" s="443">
        <v>4</v>
      </c>
      <c r="H83" s="443">
        <v>69</v>
      </c>
      <c r="I83" s="443">
        <v>34</v>
      </c>
      <c r="J83" s="443">
        <v>35</v>
      </c>
      <c r="K83" s="444">
        <v>1</v>
      </c>
      <c r="L83" s="444">
        <v>6</v>
      </c>
      <c r="M83" s="444">
        <v>7</v>
      </c>
      <c r="N83" s="444">
        <v>13</v>
      </c>
      <c r="O83" s="444">
        <v>1</v>
      </c>
      <c r="P83" s="444">
        <v>12</v>
      </c>
      <c r="Q83" s="444">
        <v>8</v>
      </c>
      <c r="R83" s="444">
        <v>20</v>
      </c>
      <c r="S83" s="444">
        <v>1</v>
      </c>
      <c r="T83" s="444">
        <v>8</v>
      </c>
      <c r="U83" s="444">
        <v>6</v>
      </c>
      <c r="V83" s="444">
        <v>14</v>
      </c>
      <c r="W83" s="444">
        <v>1</v>
      </c>
      <c r="X83" s="444">
        <v>8</v>
      </c>
      <c r="Y83" s="444">
        <v>14</v>
      </c>
      <c r="Z83" s="444">
        <v>22</v>
      </c>
      <c r="AA83" s="443">
        <v>7</v>
      </c>
      <c r="AB83" s="443">
        <v>10</v>
      </c>
      <c r="AC83" s="443">
        <v>17</v>
      </c>
      <c r="AD83" s="443">
        <v>1</v>
      </c>
      <c r="AE83" s="443"/>
      <c r="AF83" s="443"/>
      <c r="AG83" s="443">
        <v>5</v>
      </c>
      <c r="AH83" s="443">
        <v>6</v>
      </c>
      <c r="AI83" s="443"/>
    </row>
    <row r="84" spans="1:36" ht="18.75" customHeight="1">
      <c r="A84" s="38" t="s">
        <v>140</v>
      </c>
      <c r="B84" s="38">
        <v>709428</v>
      </c>
      <c r="C84" s="38" t="s">
        <v>388</v>
      </c>
      <c r="D84" s="825">
        <v>1</v>
      </c>
      <c r="E84" s="819" t="s">
        <v>485</v>
      </c>
      <c r="F84" s="443"/>
      <c r="G84" s="443">
        <v>4</v>
      </c>
      <c r="H84" s="443">
        <v>59</v>
      </c>
      <c r="I84" s="443">
        <v>32</v>
      </c>
      <c r="J84" s="443">
        <v>27</v>
      </c>
      <c r="K84" s="444">
        <v>1</v>
      </c>
      <c r="L84" s="444">
        <v>9</v>
      </c>
      <c r="M84" s="444">
        <v>6</v>
      </c>
      <c r="N84" s="444">
        <v>15</v>
      </c>
      <c r="O84" s="444">
        <v>1</v>
      </c>
      <c r="P84" s="444">
        <v>6</v>
      </c>
      <c r="Q84" s="444">
        <v>9</v>
      </c>
      <c r="R84" s="444">
        <v>15</v>
      </c>
      <c r="S84" s="444">
        <v>1</v>
      </c>
      <c r="T84" s="444">
        <v>8</v>
      </c>
      <c r="U84" s="444">
        <v>8</v>
      </c>
      <c r="V84" s="444">
        <v>16</v>
      </c>
      <c r="W84" s="444">
        <v>1</v>
      </c>
      <c r="X84" s="444">
        <v>9</v>
      </c>
      <c r="Y84" s="444">
        <v>4</v>
      </c>
      <c r="Z84" s="444">
        <v>13</v>
      </c>
      <c r="AA84" s="443">
        <v>12</v>
      </c>
      <c r="AB84" s="443">
        <v>8</v>
      </c>
      <c r="AC84" s="443">
        <v>20</v>
      </c>
      <c r="AD84" s="443"/>
      <c r="AE84" s="443"/>
      <c r="AF84" s="443">
        <v>1</v>
      </c>
      <c r="AG84" s="443">
        <v>6</v>
      </c>
      <c r="AH84" s="443">
        <v>7</v>
      </c>
      <c r="AI84" s="443"/>
    </row>
    <row r="85" spans="1:36" s="18" customFormat="1" ht="20.25" customHeight="1">
      <c r="A85" s="1217" t="s">
        <v>734</v>
      </c>
      <c r="B85" s="1188"/>
      <c r="C85" s="1189"/>
      <c r="D85" s="824">
        <f>SUM(D42:D84)</f>
        <v>43</v>
      </c>
      <c r="E85" s="769"/>
      <c r="F85" s="364">
        <f t="shared" ref="F85:AI85" si="1">SUM(F42:F84)</f>
        <v>260</v>
      </c>
      <c r="G85" s="364">
        <f t="shared" si="1"/>
        <v>231</v>
      </c>
      <c r="H85" s="364">
        <f t="shared" si="1"/>
        <v>5166</v>
      </c>
      <c r="I85" s="364">
        <f t="shared" si="1"/>
        <v>2633</v>
      </c>
      <c r="J85" s="364">
        <f t="shared" si="1"/>
        <v>2533</v>
      </c>
      <c r="K85" s="364">
        <f t="shared" si="1"/>
        <v>59</v>
      </c>
      <c r="L85" s="364">
        <f t="shared" si="1"/>
        <v>682</v>
      </c>
      <c r="M85" s="364">
        <f t="shared" si="1"/>
        <v>644</v>
      </c>
      <c r="N85" s="364">
        <f t="shared" si="1"/>
        <v>1326</v>
      </c>
      <c r="O85" s="364">
        <f t="shared" si="1"/>
        <v>56</v>
      </c>
      <c r="P85" s="364">
        <f t="shared" si="1"/>
        <v>662</v>
      </c>
      <c r="Q85" s="364">
        <f t="shared" si="1"/>
        <v>586</v>
      </c>
      <c r="R85" s="364">
        <f t="shared" si="1"/>
        <v>1248</v>
      </c>
      <c r="S85" s="364">
        <f t="shared" si="1"/>
        <v>57</v>
      </c>
      <c r="T85" s="364">
        <f t="shared" si="1"/>
        <v>634</v>
      </c>
      <c r="U85" s="364">
        <f t="shared" si="1"/>
        <v>677</v>
      </c>
      <c r="V85" s="364">
        <f t="shared" si="1"/>
        <v>1311</v>
      </c>
      <c r="W85" s="364">
        <f t="shared" si="1"/>
        <v>59</v>
      </c>
      <c r="X85" s="364">
        <f t="shared" si="1"/>
        <v>655</v>
      </c>
      <c r="Y85" s="364">
        <f t="shared" si="1"/>
        <v>626</v>
      </c>
      <c r="Z85" s="364">
        <f t="shared" si="1"/>
        <v>1281</v>
      </c>
      <c r="AA85" s="364">
        <f t="shared" si="1"/>
        <v>719</v>
      </c>
      <c r="AB85" s="364">
        <f t="shared" si="1"/>
        <v>751</v>
      </c>
      <c r="AC85" s="364">
        <f t="shared" si="1"/>
        <v>1470</v>
      </c>
      <c r="AD85" s="364">
        <f>SUM(AD42:AD84)</f>
        <v>32</v>
      </c>
      <c r="AE85" s="912"/>
      <c r="AF85" s="912">
        <f>SUM(AF42:AF84)</f>
        <v>22</v>
      </c>
      <c r="AG85" s="912">
        <f>SUM(AG42:AG84)</f>
        <v>347</v>
      </c>
      <c r="AH85" s="364">
        <f t="shared" si="1"/>
        <v>401</v>
      </c>
      <c r="AI85" s="364">
        <f t="shared" si="1"/>
        <v>26</v>
      </c>
      <c r="AJ85" s="22"/>
    </row>
    <row r="86" spans="1:36" s="18" customFormat="1" ht="20.25" customHeight="1">
      <c r="A86" s="1217" t="s">
        <v>651</v>
      </c>
      <c r="B86" s="1188"/>
      <c r="C86" s="1189"/>
      <c r="D86" s="824">
        <f>SUM(D85,D41)</f>
        <v>80</v>
      </c>
      <c r="E86" s="769"/>
      <c r="F86" s="364">
        <f t="shared" ref="F86:AI86" si="2">SUM(F85,F41)</f>
        <v>774</v>
      </c>
      <c r="G86" s="364">
        <f t="shared" si="2"/>
        <v>751</v>
      </c>
      <c r="H86" s="364">
        <f t="shared" si="2"/>
        <v>18470</v>
      </c>
      <c r="I86" s="364">
        <f t="shared" si="2"/>
        <v>9533</v>
      </c>
      <c r="J86" s="364">
        <f t="shared" si="2"/>
        <v>8937</v>
      </c>
      <c r="K86" s="364">
        <f t="shared" si="2"/>
        <v>195</v>
      </c>
      <c r="L86" s="364">
        <f t="shared" si="2"/>
        <v>2451</v>
      </c>
      <c r="M86" s="364">
        <f t="shared" si="2"/>
        <v>2328</v>
      </c>
      <c r="N86" s="364">
        <f t="shared" si="2"/>
        <v>4779</v>
      </c>
      <c r="O86" s="364">
        <f t="shared" si="2"/>
        <v>186</v>
      </c>
      <c r="P86" s="364">
        <f t="shared" si="2"/>
        <v>2412</v>
      </c>
      <c r="Q86" s="364">
        <f t="shared" si="2"/>
        <v>2151</v>
      </c>
      <c r="R86" s="364">
        <f t="shared" si="2"/>
        <v>4563</v>
      </c>
      <c r="S86" s="364">
        <f t="shared" si="2"/>
        <v>184</v>
      </c>
      <c r="T86" s="364">
        <f t="shared" si="2"/>
        <v>2308</v>
      </c>
      <c r="U86" s="364">
        <f t="shared" si="2"/>
        <v>2251</v>
      </c>
      <c r="V86" s="364">
        <f t="shared" si="2"/>
        <v>4559</v>
      </c>
      <c r="W86" s="364">
        <f t="shared" si="2"/>
        <v>185</v>
      </c>
      <c r="X86" s="364">
        <f t="shared" si="2"/>
        <v>2362</v>
      </c>
      <c r="Y86" s="364">
        <f t="shared" si="2"/>
        <v>2207</v>
      </c>
      <c r="Z86" s="364">
        <f t="shared" si="2"/>
        <v>4569</v>
      </c>
      <c r="AA86" s="364">
        <f t="shared" si="2"/>
        <v>2150</v>
      </c>
      <c r="AB86" s="364">
        <f t="shared" si="2"/>
        <v>2067</v>
      </c>
      <c r="AC86" s="364">
        <f t="shared" si="2"/>
        <v>4217</v>
      </c>
      <c r="AD86" s="364">
        <f>SUM(AD41,AD85)</f>
        <v>56</v>
      </c>
      <c r="AE86" s="912">
        <f>SUM(AE41,AE85)</f>
        <v>1</v>
      </c>
      <c r="AF86" s="912">
        <f>SUM(AF41,AF85)</f>
        <v>58</v>
      </c>
      <c r="AG86" s="912">
        <f>SUM(AG41,AG85)</f>
        <v>1228</v>
      </c>
      <c r="AH86" s="364">
        <f t="shared" si="2"/>
        <v>1343</v>
      </c>
      <c r="AI86" s="364">
        <f t="shared" si="2"/>
        <v>82</v>
      </c>
      <c r="AJ86" s="22"/>
    </row>
    <row r="87" spans="1:36" ht="20.25" customHeight="1">
      <c r="A87" s="439" t="s">
        <v>15</v>
      </c>
      <c r="B87" s="439">
        <v>743944</v>
      </c>
      <c r="C87" s="439" t="s">
        <v>19</v>
      </c>
      <c r="D87" s="823">
        <v>1</v>
      </c>
      <c r="E87" s="818" t="s">
        <v>485</v>
      </c>
      <c r="F87" s="440">
        <v>5</v>
      </c>
      <c r="G87" s="440">
        <v>4</v>
      </c>
      <c r="H87" s="440">
        <v>53</v>
      </c>
      <c r="I87" s="440">
        <v>35</v>
      </c>
      <c r="J87" s="440">
        <v>18</v>
      </c>
      <c r="K87" s="441">
        <v>1</v>
      </c>
      <c r="L87" s="441">
        <v>4</v>
      </c>
      <c r="M87" s="441">
        <v>3</v>
      </c>
      <c r="N87" s="441">
        <v>7</v>
      </c>
      <c r="O87" s="441">
        <v>1</v>
      </c>
      <c r="P87" s="441">
        <v>12</v>
      </c>
      <c r="Q87" s="441">
        <v>3</v>
      </c>
      <c r="R87" s="441">
        <v>15</v>
      </c>
      <c r="S87" s="441">
        <v>1</v>
      </c>
      <c r="T87" s="441">
        <v>10</v>
      </c>
      <c r="U87" s="441">
        <v>9</v>
      </c>
      <c r="V87" s="441">
        <v>19</v>
      </c>
      <c r="W87" s="441">
        <v>1</v>
      </c>
      <c r="X87" s="441">
        <v>9</v>
      </c>
      <c r="Y87" s="441">
        <v>3</v>
      </c>
      <c r="Z87" s="441">
        <v>12</v>
      </c>
      <c r="AA87" s="440"/>
      <c r="AB87" s="440"/>
      <c r="AC87" s="440"/>
      <c r="AD87" s="440"/>
      <c r="AE87" s="440"/>
      <c r="AF87" s="440"/>
      <c r="AG87" s="440">
        <v>3</v>
      </c>
      <c r="AH87" s="440">
        <v>3</v>
      </c>
      <c r="AI87" s="440"/>
    </row>
    <row r="88" spans="1:36" ht="20.25" customHeight="1">
      <c r="A88" s="439" t="s">
        <v>15</v>
      </c>
      <c r="B88" s="439">
        <v>976499</v>
      </c>
      <c r="C88" s="439" t="s">
        <v>20</v>
      </c>
      <c r="D88" s="823">
        <v>1</v>
      </c>
      <c r="E88" s="818" t="s">
        <v>485</v>
      </c>
      <c r="F88" s="440">
        <v>24</v>
      </c>
      <c r="G88" s="440">
        <v>12</v>
      </c>
      <c r="H88" s="440">
        <v>192</v>
      </c>
      <c r="I88" s="440">
        <v>96</v>
      </c>
      <c r="J88" s="440">
        <v>96</v>
      </c>
      <c r="K88" s="441">
        <v>3</v>
      </c>
      <c r="L88" s="441">
        <v>19</v>
      </c>
      <c r="M88" s="441">
        <v>24</v>
      </c>
      <c r="N88" s="441">
        <v>43</v>
      </c>
      <c r="O88" s="441">
        <v>3</v>
      </c>
      <c r="P88" s="441">
        <v>22</v>
      </c>
      <c r="Q88" s="441">
        <v>20</v>
      </c>
      <c r="R88" s="441">
        <v>42</v>
      </c>
      <c r="S88" s="441">
        <v>3</v>
      </c>
      <c r="T88" s="441">
        <v>23</v>
      </c>
      <c r="U88" s="441">
        <v>20</v>
      </c>
      <c r="V88" s="441">
        <v>43</v>
      </c>
      <c r="W88" s="441">
        <v>3</v>
      </c>
      <c r="X88" s="441">
        <v>32</v>
      </c>
      <c r="Y88" s="441">
        <v>32</v>
      </c>
      <c r="Z88" s="441">
        <v>64</v>
      </c>
      <c r="AA88" s="440">
        <v>1</v>
      </c>
      <c r="AB88" s="440">
        <v>1</v>
      </c>
      <c r="AC88" s="440">
        <v>2</v>
      </c>
      <c r="AD88" s="440">
        <v>1</v>
      </c>
      <c r="AE88" s="440"/>
      <c r="AF88" s="440"/>
      <c r="AG88" s="440">
        <v>18</v>
      </c>
      <c r="AH88" s="440">
        <v>19</v>
      </c>
      <c r="AI88" s="440">
        <v>1</v>
      </c>
    </row>
    <row r="89" spans="1:36" s="18" customFormat="1" ht="20.25" customHeight="1">
      <c r="A89" s="1217" t="s">
        <v>1588</v>
      </c>
      <c r="B89" s="1188"/>
      <c r="C89" s="1189"/>
      <c r="D89" s="824">
        <f>SUM(D87:D88)</f>
        <v>2</v>
      </c>
      <c r="E89" s="769"/>
      <c r="F89" s="364">
        <f t="shared" ref="F89:AI89" si="3">SUM(F87:F88)</f>
        <v>29</v>
      </c>
      <c r="G89" s="364">
        <f t="shared" si="3"/>
        <v>16</v>
      </c>
      <c r="H89" s="364">
        <f t="shared" si="3"/>
        <v>245</v>
      </c>
      <c r="I89" s="364">
        <f t="shared" si="3"/>
        <v>131</v>
      </c>
      <c r="J89" s="364">
        <f t="shared" si="3"/>
        <v>114</v>
      </c>
      <c r="K89" s="364">
        <f t="shared" si="3"/>
        <v>4</v>
      </c>
      <c r="L89" s="364">
        <f t="shared" si="3"/>
        <v>23</v>
      </c>
      <c r="M89" s="364">
        <f t="shared" si="3"/>
        <v>27</v>
      </c>
      <c r="N89" s="364">
        <f t="shared" si="3"/>
        <v>50</v>
      </c>
      <c r="O89" s="364">
        <f t="shared" si="3"/>
        <v>4</v>
      </c>
      <c r="P89" s="364">
        <f t="shared" si="3"/>
        <v>34</v>
      </c>
      <c r="Q89" s="364">
        <f t="shared" si="3"/>
        <v>23</v>
      </c>
      <c r="R89" s="364">
        <f t="shared" si="3"/>
        <v>57</v>
      </c>
      <c r="S89" s="364">
        <f t="shared" si="3"/>
        <v>4</v>
      </c>
      <c r="T89" s="364">
        <f t="shared" si="3"/>
        <v>33</v>
      </c>
      <c r="U89" s="364">
        <f t="shared" si="3"/>
        <v>29</v>
      </c>
      <c r="V89" s="364">
        <f t="shared" si="3"/>
        <v>62</v>
      </c>
      <c r="W89" s="364">
        <f t="shared" si="3"/>
        <v>4</v>
      </c>
      <c r="X89" s="364">
        <f t="shared" si="3"/>
        <v>41</v>
      </c>
      <c r="Y89" s="364">
        <f t="shared" si="3"/>
        <v>35</v>
      </c>
      <c r="Z89" s="364">
        <f t="shared" si="3"/>
        <v>76</v>
      </c>
      <c r="AA89" s="364">
        <f t="shared" si="3"/>
        <v>1</v>
      </c>
      <c r="AB89" s="364">
        <f t="shared" si="3"/>
        <v>1</v>
      </c>
      <c r="AC89" s="364">
        <f t="shared" si="3"/>
        <v>2</v>
      </c>
      <c r="AD89" s="364">
        <f t="shared" si="3"/>
        <v>1</v>
      </c>
      <c r="AE89" s="364"/>
      <c r="AF89" s="364"/>
      <c r="AG89" s="364">
        <f t="shared" si="3"/>
        <v>21</v>
      </c>
      <c r="AH89" s="364">
        <f t="shared" si="3"/>
        <v>22</v>
      </c>
      <c r="AI89" s="364">
        <f t="shared" si="3"/>
        <v>1</v>
      </c>
      <c r="AJ89" s="22"/>
    </row>
    <row r="90" spans="1:36" ht="20.25" customHeight="1">
      <c r="A90" s="38" t="s">
        <v>15</v>
      </c>
      <c r="B90" s="38">
        <v>720502</v>
      </c>
      <c r="C90" s="38" t="s">
        <v>22</v>
      </c>
      <c r="D90" s="825">
        <v>1</v>
      </c>
      <c r="E90" s="819" t="s">
        <v>485</v>
      </c>
      <c r="F90" s="443">
        <v>11</v>
      </c>
      <c r="G90" s="443">
        <v>4</v>
      </c>
      <c r="H90" s="443">
        <v>63</v>
      </c>
      <c r="I90" s="443">
        <v>31</v>
      </c>
      <c r="J90" s="443">
        <v>32</v>
      </c>
      <c r="K90" s="444">
        <v>1</v>
      </c>
      <c r="L90" s="444">
        <v>6</v>
      </c>
      <c r="M90" s="444">
        <v>9</v>
      </c>
      <c r="N90" s="444">
        <v>15</v>
      </c>
      <c r="O90" s="444">
        <v>1</v>
      </c>
      <c r="P90" s="444">
        <v>12</v>
      </c>
      <c r="Q90" s="444">
        <v>7</v>
      </c>
      <c r="R90" s="444">
        <v>19</v>
      </c>
      <c r="S90" s="444">
        <v>1</v>
      </c>
      <c r="T90" s="444">
        <v>9</v>
      </c>
      <c r="U90" s="444">
        <v>10</v>
      </c>
      <c r="V90" s="444">
        <v>19</v>
      </c>
      <c r="W90" s="444">
        <v>1</v>
      </c>
      <c r="X90" s="444">
        <v>4</v>
      </c>
      <c r="Y90" s="444">
        <v>6</v>
      </c>
      <c r="Z90" s="444">
        <v>10</v>
      </c>
      <c r="AA90" s="443">
        <v>11</v>
      </c>
      <c r="AB90" s="443">
        <v>12</v>
      </c>
      <c r="AC90" s="443">
        <v>23</v>
      </c>
      <c r="AD90" s="443"/>
      <c r="AE90" s="443"/>
      <c r="AF90" s="443"/>
      <c r="AG90" s="443">
        <v>4</v>
      </c>
      <c r="AH90" s="443">
        <v>4</v>
      </c>
      <c r="AI90" s="443">
        <v>1</v>
      </c>
    </row>
    <row r="91" spans="1:36" ht="20.25" customHeight="1">
      <c r="A91" s="38" t="s">
        <v>15</v>
      </c>
      <c r="B91" s="38">
        <v>721037</v>
      </c>
      <c r="C91" s="38" t="s">
        <v>24</v>
      </c>
      <c r="D91" s="825">
        <v>1</v>
      </c>
      <c r="E91" s="819" t="s">
        <v>485</v>
      </c>
      <c r="F91" s="443"/>
      <c r="G91" s="443">
        <v>4</v>
      </c>
      <c r="H91" s="443">
        <v>36</v>
      </c>
      <c r="I91" s="443">
        <v>17</v>
      </c>
      <c r="J91" s="443">
        <v>19</v>
      </c>
      <c r="K91" s="444">
        <v>1</v>
      </c>
      <c r="L91" s="444">
        <v>4</v>
      </c>
      <c r="M91" s="444">
        <v>6</v>
      </c>
      <c r="N91" s="444">
        <v>10</v>
      </c>
      <c r="O91" s="444">
        <v>1</v>
      </c>
      <c r="P91" s="444">
        <v>6</v>
      </c>
      <c r="Q91" s="444">
        <v>8</v>
      </c>
      <c r="R91" s="444">
        <v>14</v>
      </c>
      <c r="S91" s="444">
        <v>1</v>
      </c>
      <c r="T91" s="444">
        <v>6</v>
      </c>
      <c r="U91" s="444">
        <v>4</v>
      </c>
      <c r="V91" s="444">
        <v>10</v>
      </c>
      <c r="W91" s="444">
        <v>1</v>
      </c>
      <c r="X91" s="444">
        <v>1</v>
      </c>
      <c r="Y91" s="444">
        <v>1</v>
      </c>
      <c r="Z91" s="444">
        <v>2</v>
      </c>
      <c r="AA91" s="443">
        <v>5</v>
      </c>
      <c r="AB91" s="443">
        <v>3</v>
      </c>
      <c r="AC91" s="443">
        <v>8</v>
      </c>
      <c r="AD91" s="443"/>
      <c r="AE91" s="443"/>
      <c r="AF91" s="443"/>
      <c r="AG91" s="443">
        <v>6</v>
      </c>
      <c r="AH91" s="443">
        <v>6</v>
      </c>
      <c r="AI91" s="443"/>
    </row>
    <row r="92" spans="1:36" ht="20.25" customHeight="1">
      <c r="A92" s="38" t="s">
        <v>15</v>
      </c>
      <c r="B92" s="38">
        <v>721001</v>
      </c>
      <c r="C92" s="38" t="s">
        <v>26</v>
      </c>
      <c r="D92" s="825">
        <v>1</v>
      </c>
      <c r="E92" s="819" t="s">
        <v>485</v>
      </c>
      <c r="F92" s="443">
        <v>11</v>
      </c>
      <c r="G92" s="443">
        <v>4</v>
      </c>
      <c r="H92" s="443">
        <v>86</v>
      </c>
      <c r="I92" s="443">
        <v>43</v>
      </c>
      <c r="J92" s="443">
        <v>43</v>
      </c>
      <c r="K92" s="444">
        <v>1</v>
      </c>
      <c r="L92" s="444">
        <v>12</v>
      </c>
      <c r="M92" s="444">
        <v>10</v>
      </c>
      <c r="N92" s="444">
        <v>22</v>
      </c>
      <c r="O92" s="444">
        <v>1</v>
      </c>
      <c r="P92" s="444">
        <v>13</v>
      </c>
      <c r="Q92" s="444">
        <v>11</v>
      </c>
      <c r="R92" s="444">
        <v>24</v>
      </c>
      <c r="S92" s="444">
        <v>1</v>
      </c>
      <c r="T92" s="444">
        <v>12</v>
      </c>
      <c r="U92" s="444">
        <v>8</v>
      </c>
      <c r="V92" s="444">
        <v>20</v>
      </c>
      <c r="W92" s="444">
        <v>1</v>
      </c>
      <c r="X92" s="444">
        <v>6</v>
      </c>
      <c r="Y92" s="444">
        <v>14</v>
      </c>
      <c r="Z92" s="444">
        <v>20</v>
      </c>
      <c r="AA92" s="443">
        <v>14</v>
      </c>
      <c r="AB92" s="443">
        <v>15</v>
      </c>
      <c r="AC92" s="443">
        <v>29</v>
      </c>
      <c r="AD92" s="443">
        <v>1</v>
      </c>
      <c r="AE92" s="443"/>
      <c r="AF92" s="443">
        <v>1</v>
      </c>
      <c r="AG92" s="443">
        <v>4</v>
      </c>
      <c r="AH92" s="443">
        <v>6</v>
      </c>
      <c r="AI92" s="443">
        <v>1</v>
      </c>
    </row>
    <row r="93" spans="1:36" s="18" customFormat="1" ht="20.25" customHeight="1">
      <c r="A93" s="1217" t="s">
        <v>653</v>
      </c>
      <c r="B93" s="1188"/>
      <c r="C93" s="1189"/>
      <c r="D93" s="824">
        <f>SUM(D90:D92)</f>
        <v>3</v>
      </c>
      <c r="E93" s="769"/>
      <c r="F93" s="364">
        <f t="shared" ref="F93:AI93" si="4">SUM(F90:F92)</f>
        <v>22</v>
      </c>
      <c r="G93" s="364">
        <f t="shared" si="4"/>
        <v>12</v>
      </c>
      <c r="H93" s="364">
        <f t="shared" si="4"/>
        <v>185</v>
      </c>
      <c r="I93" s="364">
        <f t="shared" si="4"/>
        <v>91</v>
      </c>
      <c r="J93" s="364">
        <f t="shared" si="4"/>
        <v>94</v>
      </c>
      <c r="K93" s="364">
        <f t="shared" si="4"/>
        <v>3</v>
      </c>
      <c r="L93" s="364">
        <f t="shared" si="4"/>
        <v>22</v>
      </c>
      <c r="M93" s="364">
        <f t="shared" si="4"/>
        <v>25</v>
      </c>
      <c r="N93" s="364">
        <f t="shared" si="4"/>
        <v>47</v>
      </c>
      <c r="O93" s="364">
        <f t="shared" si="4"/>
        <v>3</v>
      </c>
      <c r="P93" s="364">
        <f t="shared" si="4"/>
        <v>31</v>
      </c>
      <c r="Q93" s="364">
        <f t="shared" si="4"/>
        <v>26</v>
      </c>
      <c r="R93" s="364">
        <f t="shared" si="4"/>
        <v>57</v>
      </c>
      <c r="S93" s="364">
        <f t="shared" si="4"/>
        <v>3</v>
      </c>
      <c r="T93" s="364">
        <f t="shared" si="4"/>
        <v>27</v>
      </c>
      <c r="U93" s="364">
        <f t="shared" si="4"/>
        <v>22</v>
      </c>
      <c r="V93" s="364">
        <f t="shared" si="4"/>
        <v>49</v>
      </c>
      <c r="W93" s="364">
        <f t="shared" si="4"/>
        <v>3</v>
      </c>
      <c r="X93" s="364">
        <f t="shared" si="4"/>
        <v>11</v>
      </c>
      <c r="Y93" s="364">
        <f t="shared" si="4"/>
        <v>21</v>
      </c>
      <c r="Z93" s="364">
        <f t="shared" si="4"/>
        <v>32</v>
      </c>
      <c r="AA93" s="364">
        <f t="shared" si="4"/>
        <v>30</v>
      </c>
      <c r="AB93" s="364">
        <f t="shared" si="4"/>
        <v>30</v>
      </c>
      <c r="AC93" s="364">
        <f t="shared" si="4"/>
        <v>60</v>
      </c>
      <c r="AD93" s="364">
        <f t="shared" si="4"/>
        <v>1</v>
      </c>
      <c r="AE93" s="364"/>
      <c r="AF93" s="364">
        <f t="shared" si="4"/>
        <v>1</v>
      </c>
      <c r="AG93" s="364">
        <f t="shared" si="4"/>
        <v>14</v>
      </c>
      <c r="AH93" s="364">
        <f t="shared" si="4"/>
        <v>16</v>
      </c>
      <c r="AI93" s="364">
        <f t="shared" si="4"/>
        <v>2</v>
      </c>
      <c r="AJ93" s="22"/>
    </row>
    <row r="94" spans="1:36" s="18" customFormat="1" ht="20.25" customHeight="1">
      <c r="A94" s="1217" t="s">
        <v>654</v>
      </c>
      <c r="B94" s="1188"/>
      <c r="C94" s="1189"/>
      <c r="D94" s="824">
        <f>SUM(D93,D89)</f>
        <v>5</v>
      </c>
      <c r="E94" s="769"/>
      <c r="F94" s="364">
        <f t="shared" ref="F94:AI94" si="5">SUM(F93,F89)</f>
        <v>51</v>
      </c>
      <c r="G94" s="364">
        <f t="shared" si="5"/>
        <v>28</v>
      </c>
      <c r="H94" s="364">
        <f t="shared" si="5"/>
        <v>430</v>
      </c>
      <c r="I94" s="364">
        <f t="shared" si="5"/>
        <v>222</v>
      </c>
      <c r="J94" s="364">
        <f t="shared" si="5"/>
        <v>208</v>
      </c>
      <c r="K94" s="364">
        <f t="shared" si="5"/>
        <v>7</v>
      </c>
      <c r="L94" s="364">
        <f t="shared" si="5"/>
        <v>45</v>
      </c>
      <c r="M94" s="364">
        <f t="shared" si="5"/>
        <v>52</v>
      </c>
      <c r="N94" s="364">
        <f t="shared" si="5"/>
        <v>97</v>
      </c>
      <c r="O94" s="364">
        <f t="shared" si="5"/>
        <v>7</v>
      </c>
      <c r="P94" s="364">
        <f t="shared" si="5"/>
        <v>65</v>
      </c>
      <c r="Q94" s="364">
        <f t="shared" si="5"/>
        <v>49</v>
      </c>
      <c r="R94" s="364">
        <f t="shared" si="5"/>
        <v>114</v>
      </c>
      <c r="S94" s="364">
        <f t="shared" si="5"/>
        <v>7</v>
      </c>
      <c r="T94" s="364">
        <f t="shared" si="5"/>
        <v>60</v>
      </c>
      <c r="U94" s="364">
        <f t="shared" si="5"/>
        <v>51</v>
      </c>
      <c r="V94" s="364">
        <f t="shared" si="5"/>
        <v>111</v>
      </c>
      <c r="W94" s="364">
        <f t="shared" si="5"/>
        <v>7</v>
      </c>
      <c r="X94" s="364">
        <f t="shared" si="5"/>
        <v>52</v>
      </c>
      <c r="Y94" s="364">
        <f t="shared" si="5"/>
        <v>56</v>
      </c>
      <c r="Z94" s="364">
        <f t="shared" si="5"/>
        <v>108</v>
      </c>
      <c r="AA94" s="364">
        <f t="shared" si="5"/>
        <v>31</v>
      </c>
      <c r="AB94" s="364">
        <f t="shared" si="5"/>
        <v>31</v>
      </c>
      <c r="AC94" s="364">
        <f t="shared" si="5"/>
        <v>62</v>
      </c>
      <c r="AD94" s="364">
        <f t="shared" si="5"/>
        <v>2</v>
      </c>
      <c r="AE94" s="364"/>
      <c r="AF94" s="364">
        <f t="shared" si="5"/>
        <v>1</v>
      </c>
      <c r="AG94" s="364">
        <f t="shared" si="5"/>
        <v>35</v>
      </c>
      <c r="AH94" s="364">
        <f t="shared" si="5"/>
        <v>38</v>
      </c>
      <c r="AI94" s="364">
        <f t="shared" si="5"/>
        <v>3</v>
      </c>
      <c r="AJ94" s="22"/>
    </row>
    <row r="95" spans="1:36" ht="20.25" customHeight="1">
      <c r="A95" s="439" t="s">
        <v>28</v>
      </c>
      <c r="B95" s="439">
        <v>747651</v>
      </c>
      <c r="C95" s="439" t="s">
        <v>30</v>
      </c>
      <c r="D95" s="823">
        <v>1</v>
      </c>
      <c r="E95" s="818" t="s">
        <v>485</v>
      </c>
      <c r="F95" s="440">
        <v>11</v>
      </c>
      <c r="G95" s="440">
        <v>8</v>
      </c>
      <c r="H95" s="440">
        <v>190</v>
      </c>
      <c r="I95" s="440">
        <v>102</v>
      </c>
      <c r="J95" s="440">
        <v>88</v>
      </c>
      <c r="K95" s="441">
        <v>2</v>
      </c>
      <c r="L95" s="441">
        <v>20</v>
      </c>
      <c r="M95" s="441">
        <v>22</v>
      </c>
      <c r="N95" s="441">
        <v>42</v>
      </c>
      <c r="O95" s="441">
        <v>2</v>
      </c>
      <c r="P95" s="441">
        <v>32</v>
      </c>
      <c r="Q95" s="441">
        <v>22</v>
      </c>
      <c r="R95" s="441">
        <v>54</v>
      </c>
      <c r="S95" s="441">
        <v>2</v>
      </c>
      <c r="T95" s="441">
        <v>20</v>
      </c>
      <c r="U95" s="441">
        <v>18</v>
      </c>
      <c r="V95" s="441">
        <v>38</v>
      </c>
      <c r="W95" s="441">
        <v>2</v>
      </c>
      <c r="X95" s="441">
        <v>30</v>
      </c>
      <c r="Y95" s="441">
        <v>26</v>
      </c>
      <c r="Z95" s="441">
        <v>56</v>
      </c>
      <c r="AA95" s="440">
        <v>47</v>
      </c>
      <c r="AB95" s="440">
        <v>47</v>
      </c>
      <c r="AC95" s="440">
        <v>94</v>
      </c>
      <c r="AD95" s="440">
        <v>1</v>
      </c>
      <c r="AE95" s="440">
        <v>1</v>
      </c>
      <c r="AF95" s="440">
        <v>1</v>
      </c>
      <c r="AG95" s="440">
        <v>13</v>
      </c>
      <c r="AH95" s="440">
        <v>16</v>
      </c>
      <c r="AI95" s="440"/>
    </row>
    <row r="96" spans="1:36" ht="20.25" customHeight="1">
      <c r="A96" s="439" t="s">
        <v>28</v>
      </c>
      <c r="B96" s="439">
        <v>726022</v>
      </c>
      <c r="C96" s="439" t="s">
        <v>37</v>
      </c>
      <c r="D96" s="823">
        <v>1</v>
      </c>
      <c r="E96" s="818" t="s">
        <v>486</v>
      </c>
      <c r="F96" s="440">
        <v>18</v>
      </c>
      <c r="G96" s="440">
        <v>8</v>
      </c>
      <c r="H96" s="440">
        <v>188</v>
      </c>
      <c r="I96" s="440">
        <v>113</v>
      </c>
      <c r="J96" s="440">
        <v>75</v>
      </c>
      <c r="K96" s="441">
        <v>2</v>
      </c>
      <c r="L96" s="441">
        <v>38</v>
      </c>
      <c r="M96" s="441">
        <v>21</v>
      </c>
      <c r="N96" s="441">
        <v>59</v>
      </c>
      <c r="O96" s="441">
        <v>2</v>
      </c>
      <c r="P96" s="441">
        <v>32</v>
      </c>
      <c r="Q96" s="441">
        <v>14</v>
      </c>
      <c r="R96" s="441">
        <v>46</v>
      </c>
      <c r="S96" s="441">
        <v>2</v>
      </c>
      <c r="T96" s="441">
        <v>29</v>
      </c>
      <c r="U96" s="441">
        <v>15</v>
      </c>
      <c r="V96" s="441">
        <v>44</v>
      </c>
      <c r="W96" s="441">
        <v>2</v>
      </c>
      <c r="X96" s="441">
        <v>14</v>
      </c>
      <c r="Y96" s="441">
        <v>25</v>
      </c>
      <c r="Z96" s="441">
        <v>39</v>
      </c>
      <c r="AA96" s="440">
        <v>32</v>
      </c>
      <c r="AB96" s="440">
        <v>29</v>
      </c>
      <c r="AC96" s="440">
        <v>61</v>
      </c>
      <c r="AD96" s="440"/>
      <c r="AE96" s="440"/>
      <c r="AF96" s="440">
        <v>1</v>
      </c>
      <c r="AG96" s="440">
        <v>11</v>
      </c>
      <c r="AH96" s="440">
        <v>12</v>
      </c>
      <c r="AI96" s="440"/>
    </row>
    <row r="97" spans="1:36" ht="20.25" customHeight="1">
      <c r="A97" s="439" t="s">
        <v>28</v>
      </c>
      <c r="B97" s="439">
        <v>726016</v>
      </c>
      <c r="C97" s="439" t="s">
        <v>42</v>
      </c>
      <c r="D97" s="823">
        <v>1</v>
      </c>
      <c r="E97" s="818" t="s">
        <v>485</v>
      </c>
      <c r="F97" s="440">
        <v>9</v>
      </c>
      <c r="G97" s="440">
        <v>4</v>
      </c>
      <c r="H97" s="440">
        <v>91</v>
      </c>
      <c r="I97" s="440">
        <v>41</v>
      </c>
      <c r="J97" s="440">
        <v>50</v>
      </c>
      <c r="K97" s="441">
        <v>1</v>
      </c>
      <c r="L97" s="441">
        <v>10</v>
      </c>
      <c r="M97" s="441">
        <v>12</v>
      </c>
      <c r="N97" s="441">
        <v>22</v>
      </c>
      <c r="O97" s="441">
        <v>1</v>
      </c>
      <c r="P97" s="441">
        <v>10</v>
      </c>
      <c r="Q97" s="441">
        <v>13</v>
      </c>
      <c r="R97" s="441">
        <v>23</v>
      </c>
      <c r="S97" s="441">
        <v>1</v>
      </c>
      <c r="T97" s="441">
        <v>9</v>
      </c>
      <c r="U97" s="441">
        <v>13</v>
      </c>
      <c r="V97" s="441">
        <v>22</v>
      </c>
      <c r="W97" s="441">
        <v>1</v>
      </c>
      <c r="X97" s="441">
        <v>12</v>
      </c>
      <c r="Y97" s="441">
        <v>12</v>
      </c>
      <c r="Z97" s="441">
        <v>24</v>
      </c>
      <c r="AA97" s="440">
        <v>9</v>
      </c>
      <c r="AB97" s="440">
        <v>10</v>
      </c>
      <c r="AC97" s="440">
        <v>19</v>
      </c>
      <c r="AD97" s="440"/>
      <c r="AE97" s="440"/>
      <c r="AF97" s="440"/>
      <c r="AG97" s="440">
        <v>6</v>
      </c>
      <c r="AH97" s="440">
        <v>6</v>
      </c>
      <c r="AI97" s="440"/>
    </row>
    <row r="98" spans="1:36" ht="20.25" customHeight="1">
      <c r="A98" s="439" t="s">
        <v>28</v>
      </c>
      <c r="B98" s="439">
        <v>726027</v>
      </c>
      <c r="C98" s="439" t="s">
        <v>47</v>
      </c>
      <c r="D98" s="823">
        <v>1</v>
      </c>
      <c r="E98" s="818" t="s">
        <v>486</v>
      </c>
      <c r="F98" s="440"/>
      <c r="G98" s="440">
        <v>12</v>
      </c>
      <c r="H98" s="440">
        <v>297</v>
      </c>
      <c r="I98" s="440">
        <v>151</v>
      </c>
      <c r="J98" s="440">
        <v>146</v>
      </c>
      <c r="K98" s="441">
        <v>3</v>
      </c>
      <c r="L98" s="441">
        <v>33</v>
      </c>
      <c r="M98" s="441">
        <v>43</v>
      </c>
      <c r="N98" s="441">
        <v>76</v>
      </c>
      <c r="O98" s="441">
        <v>3</v>
      </c>
      <c r="P98" s="441">
        <v>34</v>
      </c>
      <c r="Q98" s="441">
        <v>28</v>
      </c>
      <c r="R98" s="441">
        <v>62</v>
      </c>
      <c r="S98" s="441">
        <v>3</v>
      </c>
      <c r="T98" s="441">
        <v>55</v>
      </c>
      <c r="U98" s="441">
        <v>32</v>
      </c>
      <c r="V98" s="441">
        <v>87</v>
      </c>
      <c r="W98" s="441">
        <v>3</v>
      </c>
      <c r="X98" s="441">
        <v>29</v>
      </c>
      <c r="Y98" s="441">
        <v>43</v>
      </c>
      <c r="Z98" s="441">
        <v>72</v>
      </c>
      <c r="AA98" s="440"/>
      <c r="AB98" s="440"/>
      <c r="AC98" s="440"/>
      <c r="AD98" s="440"/>
      <c r="AE98" s="440"/>
      <c r="AF98" s="440"/>
      <c r="AG98" s="440">
        <v>11</v>
      </c>
      <c r="AH98" s="440">
        <v>11</v>
      </c>
      <c r="AI98" s="440">
        <v>1</v>
      </c>
    </row>
    <row r="99" spans="1:36" ht="20.25" customHeight="1">
      <c r="A99" s="439" t="s">
        <v>28</v>
      </c>
      <c r="B99" s="439">
        <v>726028</v>
      </c>
      <c r="C99" s="439" t="s">
        <v>48</v>
      </c>
      <c r="D99" s="823">
        <v>1</v>
      </c>
      <c r="E99" s="818" t="s">
        <v>485</v>
      </c>
      <c r="F99" s="440"/>
      <c r="G99" s="440">
        <v>5</v>
      </c>
      <c r="H99" s="440">
        <v>92</v>
      </c>
      <c r="I99" s="440">
        <v>47</v>
      </c>
      <c r="J99" s="440">
        <v>45</v>
      </c>
      <c r="K99" s="441">
        <v>2</v>
      </c>
      <c r="L99" s="441">
        <v>15</v>
      </c>
      <c r="M99" s="441">
        <v>16</v>
      </c>
      <c r="N99" s="441">
        <v>31</v>
      </c>
      <c r="O99" s="441">
        <v>1</v>
      </c>
      <c r="P99" s="441">
        <v>8</v>
      </c>
      <c r="Q99" s="441">
        <v>16</v>
      </c>
      <c r="R99" s="441">
        <v>24</v>
      </c>
      <c r="S99" s="441">
        <v>1</v>
      </c>
      <c r="T99" s="441">
        <v>9</v>
      </c>
      <c r="U99" s="441">
        <v>7</v>
      </c>
      <c r="V99" s="441">
        <v>16</v>
      </c>
      <c r="W99" s="441">
        <v>1</v>
      </c>
      <c r="X99" s="441">
        <v>15</v>
      </c>
      <c r="Y99" s="441">
        <v>6</v>
      </c>
      <c r="Z99" s="441">
        <v>21</v>
      </c>
      <c r="AA99" s="440">
        <v>27</v>
      </c>
      <c r="AB99" s="440">
        <v>19</v>
      </c>
      <c r="AC99" s="440">
        <v>46</v>
      </c>
      <c r="AD99" s="440"/>
      <c r="AE99" s="440"/>
      <c r="AF99" s="440"/>
      <c r="AG99" s="440">
        <v>4</v>
      </c>
      <c r="AH99" s="440">
        <v>4</v>
      </c>
      <c r="AI99" s="440"/>
    </row>
    <row r="100" spans="1:36" ht="20.25" customHeight="1">
      <c r="A100" s="439" t="s">
        <v>28</v>
      </c>
      <c r="B100" s="439">
        <v>726012</v>
      </c>
      <c r="C100" s="439" t="s">
        <v>66</v>
      </c>
      <c r="D100" s="823">
        <v>1</v>
      </c>
      <c r="E100" s="818" t="s">
        <v>485</v>
      </c>
      <c r="F100" s="440">
        <v>12</v>
      </c>
      <c r="G100" s="440">
        <v>4</v>
      </c>
      <c r="H100" s="440">
        <v>114</v>
      </c>
      <c r="I100" s="440">
        <v>60</v>
      </c>
      <c r="J100" s="440">
        <v>54</v>
      </c>
      <c r="K100" s="441">
        <v>1</v>
      </c>
      <c r="L100" s="441">
        <v>15</v>
      </c>
      <c r="M100" s="441">
        <v>15</v>
      </c>
      <c r="N100" s="441">
        <v>30</v>
      </c>
      <c r="O100" s="441">
        <v>1</v>
      </c>
      <c r="P100" s="441">
        <v>11</v>
      </c>
      <c r="Q100" s="441">
        <v>17</v>
      </c>
      <c r="R100" s="441">
        <v>28</v>
      </c>
      <c r="S100" s="441">
        <v>1</v>
      </c>
      <c r="T100" s="441">
        <v>19</v>
      </c>
      <c r="U100" s="441">
        <v>14</v>
      </c>
      <c r="V100" s="441">
        <v>33</v>
      </c>
      <c r="W100" s="441">
        <v>1</v>
      </c>
      <c r="X100" s="441">
        <v>15</v>
      </c>
      <c r="Y100" s="441">
        <v>8</v>
      </c>
      <c r="Z100" s="441">
        <v>23</v>
      </c>
      <c r="AA100" s="440">
        <v>14</v>
      </c>
      <c r="AB100" s="440">
        <v>23</v>
      </c>
      <c r="AC100" s="440">
        <v>37</v>
      </c>
      <c r="AD100" s="440"/>
      <c r="AE100" s="440"/>
      <c r="AF100" s="440"/>
      <c r="AG100" s="440">
        <v>7</v>
      </c>
      <c r="AH100" s="440">
        <v>7</v>
      </c>
      <c r="AI100" s="440"/>
    </row>
    <row r="101" spans="1:36" ht="20.25" customHeight="1">
      <c r="A101" s="439" t="s">
        <v>28</v>
      </c>
      <c r="B101" s="439">
        <v>726008</v>
      </c>
      <c r="C101" s="439" t="s">
        <v>74</v>
      </c>
      <c r="D101" s="823">
        <v>1</v>
      </c>
      <c r="E101" s="818" t="s">
        <v>485</v>
      </c>
      <c r="F101" s="440"/>
      <c r="G101" s="440">
        <v>4</v>
      </c>
      <c r="H101" s="440">
        <v>54</v>
      </c>
      <c r="I101" s="440">
        <v>29</v>
      </c>
      <c r="J101" s="440">
        <v>25</v>
      </c>
      <c r="K101" s="441">
        <v>1</v>
      </c>
      <c r="L101" s="441">
        <v>8</v>
      </c>
      <c r="M101" s="441">
        <v>8</v>
      </c>
      <c r="N101" s="441">
        <v>16</v>
      </c>
      <c r="O101" s="441">
        <v>1</v>
      </c>
      <c r="P101" s="441">
        <v>7</v>
      </c>
      <c r="Q101" s="441">
        <v>3</v>
      </c>
      <c r="R101" s="441">
        <v>10</v>
      </c>
      <c r="S101" s="441">
        <v>1</v>
      </c>
      <c r="T101" s="441">
        <v>6</v>
      </c>
      <c r="U101" s="441">
        <v>11</v>
      </c>
      <c r="V101" s="441">
        <v>17</v>
      </c>
      <c r="W101" s="441">
        <v>1</v>
      </c>
      <c r="X101" s="441">
        <v>8</v>
      </c>
      <c r="Y101" s="441">
        <v>3</v>
      </c>
      <c r="Z101" s="441">
        <v>11</v>
      </c>
      <c r="AA101" s="440">
        <v>8</v>
      </c>
      <c r="AB101" s="440">
        <v>3</v>
      </c>
      <c r="AC101" s="440">
        <v>11</v>
      </c>
      <c r="AD101" s="440"/>
      <c r="AE101" s="440"/>
      <c r="AF101" s="440"/>
      <c r="AG101" s="440">
        <v>3</v>
      </c>
      <c r="AH101" s="440">
        <v>3</v>
      </c>
      <c r="AI101" s="440"/>
    </row>
    <row r="102" spans="1:36" ht="20.25" customHeight="1">
      <c r="A102" s="439" t="s">
        <v>28</v>
      </c>
      <c r="B102" s="439">
        <v>726032</v>
      </c>
      <c r="C102" s="439" t="s">
        <v>76</v>
      </c>
      <c r="D102" s="823">
        <v>1</v>
      </c>
      <c r="E102" s="818" t="s">
        <v>485</v>
      </c>
      <c r="F102" s="440">
        <v>10</v>
      </c>
      <c r="G102" s="440">
        <v>8</v>
      </c>
      <c r="H102" s="440">
        <v>221</v>
      </c>
      <c r="I102" s="440">
        <v>117</v>
      </c>
      <c r="J102" s="440">
        <v>104</v>
      </c>
      <c r="K102" s="441">
        <v>2</v>
      </c>
      <c r="L102" s="441">
        <v>30</v>
      </c>
      <c r="M102" s="441">
        <v>30</v>
      </c>
      <c r="N102" s="441">
        <v>60</v>
      </c>
      <c r="O102" s="441">
        <v>2</v>
      </c>
      <c r="P102" s="441">
        <v>30</v>
      </c>
      <c r="Q102" s="441">
        <v>29</v>
      </c>
      <c r="R102" s="441">
        <v>59</v>
      </c>
      <c r="S102" s="441">
        <v>2</v>
      </c>
      <c r="T102" s="441">
        <v>32</v>
      </c>
      <c r="U102" s="441">
        <v>29</v>
      </c>
      <c r="V102" s="441">
        <v>61</v>
      </c>
      <c r="W102" s="441">
        <v>2</v>
      </c>
      <c r="X102" s="441">
        <v>25</v>
      </c>
      <c r="Y102" s="441">
        <v>16</v>
      </c>
      <c r="Z102" s="441">
        <v>41</v>
      </c>
      <c r="AA102" s="440">
        <v>29</v>
      </c>
      <c r="AB102" s="440">
        <v>24</v>
      </c>
      <c r="AC102" s="440">
        <v>53</v>
      </c>
      <c r="AD102" s="440"/>
      <c r="AE102" s="440"/>
      <c r="AF102" s="440"/>
      <c r="AG102" s="440">
        <v>11</v>
      </c>
      <c r="AH102" s="440">
        <v>11</v>
      </c>
      <c r="AI102" s="440"/>
    </row>
    <row r="103" spans="1:36" ht="20.25" customHeight="1">
      <c r="A103" s="439" t="s">
        <v>28</v>
      </c>
      <c r="B103" s="439">
        <v>726005</v>
      </c>
      <c r="C103" s="439" t="s">
        <v>79</v>
      </c>
      <c r="D103" s="823">
        <v>1</v>
      </c>
      <c r="E103" s="818" t="s">
        <v>485</v>
      </c>
      <c r="F103" s="440">
        <v>14</v>
      </c>
      <c r="G103" s="440">
        <v>7</v>
      </c>
      <c r="H103" s="440">
        <v>142</v>
      </c>
      <c r="I103" s="440">
        <v>73</v>
      </c>
      <c r="J103" s="440">
        <v>69</v>
      </c>
      <c r="K103" s="441">
        <v>2</v>
      </c>
      <c r="L103" s="441">
        <v>17</v>
      </c>
      <c r="M103" s="441">
        <v>19</v>
      </c>
      <c r="N103" s="441">
        <v>36</v>
      </c>
      <c r="O103" s="441">
        <v>2</v>
      </c>
      <c r="P103" s="441">
        <v>26</v>
      </c>
      <c r="Q103" s="441">
        <v>20</v>
      </c>
      <c r="R103" s="441">
        <v>46</v>
      </c>
      <c r="S103" s="441">
        <v>1</v>
      </c>
      <c r="T103" s="441">
        <v>13</v>
      </c>
      <c r="U103" s="441">
        <v>12</v>
      </c>
      <c r="V103" s="441">
        <v>25</v>
      </c>
      <c r="W103" s="441">
        <v>2</v>
      </c>
      <c r="X103" s="441">
        <v>17</v>
      </c>
      <c r="Y103" s="441">
        <v>18</v>
      </c>
      <c r="Z103" s="441">
        <v>35</v>
      </c>
      <c r="AA103" s="440">
        <v>23</v>
      </c>
      <c r="AB103" s="440">
        <v>20</v>
      </c>
      <c r="AC103" s="440">
        <v>43</v>
      </c>
      <c r="AD103" s="440"/>
      <c r="AE103" s="440"/>
      <c r="AF103" s="440"/>
      <c r="AG103" s="440">
        <v>12</v>
      </c>
      <c r="AH103" s="440">
        <v>12</v>
      </c>
      <c r="AI103" s="440"/>
    </row>
    <row r="104" spans="1:36" ht="20.25" customHeight="1">
      <c r="A104" s="439" t="s">
        <v>28</v>
      </c>
      <c r="B104" s="439">
        <v>726003</v>
      </c>
      <c r="C104" s="439" t="s">
        <v>81</v>
      </c>
      <c r="D104" s="823">
        <v>1</v>
      </c>
      <c r="E104" s="818" t="s">
        <v>485</v>
      </c>
      <c r="F104" s="440"/>
      <c r="G104" s="440">
        <v>4</v>
      </c>
      <c r="H104" s="440">
        <v>109</v>
      </c>
      <c r="I104" s="440">
        <v>53</v>
      </c>
      <c r="J104" s="440">
        <v>56</v>
      </c>
      <c r="K104" s="441">
        <v>1</v>
      </c>
      <c r="L104" s="441">
        <v>11</v>
      </c>
      <c r="M104" s="441">
        <v>14</v>
      </c>
      <c r="N104" s="441">
        <v>25</v>
      </c>
      <c r="O104" s="441">
        <v>1</v>
      </c>
      <c r="P104" s="441">
        <v>13</v>
      </c>
      <c r="Q104" s="441">
        <v>14</v>
      </c>
      <c r="R104" s="441">
        <v>27</v>
      </c>
      <c r="S104" s="441">
        <v>1</v>
      </c>
      <c r="T104" s="441">
        <v>12</v>
      </c>
      <c r="U104" s="441">
        <v>15</v>
      </c>
      <c r="V104" s="441">
        <v>27</v>
      </c>
      <c r="W104" s="441">
        <v>1</v>
      </c>
      <c r="X104" s="441">
        <v>17</v>
      </c>
      <c r="Y104" s="441">
        <v>13</v>
      </c>
      <c r="Z104" s="441">
        <v>30</v>
      </c>
      <c r="AA104" s="440">
        <v>25</v>
      </c>
      <c r="AB104" s="440">
        <v>26</v>
      </c>
      <c r="AC104" s="440">
        <v>51</v>
      </c>
      <c r="AD104" s="440"/>
      <c r="AE104" s="440"/>
      <c r="AF104" s="440"/>
      <c r="AG104" s="440">
        <v>9</v>
      </c>
      <c r="AH104" s="440">
        <v>9</v>
      </c>
      <c r="AI104" s="440"/>
    </row>
    <row r="105" spans="1:36" ht="20.25" customHeight="1">
      <c r="A105" s="439" t="s">
        <v>28</v>
      </c>
      <c r="B105" s="439">
        <v>726001</v>
      </c>
      <c r="C105" s="439" t="s">
        <v>83</v>
      </c>
      <c r="D105" s="823">
        <v>1</v>
      </c>
      <c r="E105" s="818" t="s">
        <v>485</v>
      </c>
      <c r="F105" s="440">
        <v>9</v>
      </c>
      <c r="G105" s="440">
        <v>4</v>
      </c>
      <c r="H105" s="440">
        <v>54</v>
      </c>
      <c r="I105" s="440">
        <v>30</v>
      </c>
      <c r="J105" s="440">
        <v>24</v>
      </c>
      <c r="K105" s="441">
        <v>1</v>
      </c>
      <c r="L105" s="441">
        <v>8</v>
      </c>
      <c r="M105" s="441">
        <v>5</v>
      </c>
      <c r="N105" s="441">
        <v>13</v>
      </c>
      <c r="O105" s="441">
        <v>1</v>
      </c>
      <c r="P105" s="441">
        <v>10</v>
      </c>
      <c r="Q105" s="441">
        <v>7</v>
      </c>
      <c r="R105" s="441">
        <v>17</v>
      </c>
      <c r="S105" s="441">
        <v>1</v>
      </c>
      <c r="T105" s="441">
        <v>5</v>
      </c>
      <c r="U105" s="441">
        <v>5</v>
      </c>
      <c r="V105" s="441">
        <v>10</v>
      </c>
      <c r="W105" s="441">
        <v>1</v>
      </c>
      <c r="X105" s="441">
        <v>7</v>
      </c>
      <c r="Y105" s="441">
        <v>7</v>
      </c>
      <c r="Z105" s="441">
        <v>14</v>
      </c>
      <c r="AA105" s="440">
        <v>4</v>
      </c>
      <c r="AB105" s="440">
        <v>7</v>
      </c>
      <c r="AC105" s="440">
        <v>11</v>
      </c>
      <c r="AD105" s="440"/>
      <c r="AE105" s="440"/>
      <c r="AF105" s="440"/>
      <c r="AG105" s="440">
        <v>4</v>
      </c>
      <c r="AH105" s="440">
        <v>4</v>
      </c>
      <c r="AI105" s="440"/>
    </row>
    <row r="106" spans="1:36" s="18" customFormat="1" ht="20.25" customHeight="1">
      <c r="A106" s="1217" t="s">
        <v>719</v>
      </c>
      <c r="B106" s="1188"/>
      <c r="C106" s="1189"/>
      <c r="D106" s="824">
        <f>SUM(D95:D105)</f>
        <v>11</v>
      </c>
      <c r="E106" s="769"/>
      <c r="F106" s="364">
        <f t="shared" ref="F106:AI106" si="6">SUM(F95:F105)</f>
        <v>83</v>
      </c>
      <c r="G106" s="364">
        <f t="shared" si="6"/>
        <v>68</v>
      </c>
      <c r="H106" s="364">
        <f t="shared" si="6"/>
        <v>1552</v>
      </c>
      <c r="I106" s="364">
        <f t="shared" si="6"/>
        <v>816</v>
      </c>
      <c r="J106" s="364">
        <f t="shared" si="6"/>
        <v>736</v>
      </c>
      <c r="K106" s="364">
        <f t="shared" si="6"/>
        <v>18</v>
      </c>
      <c r="L106" s="364">
        <f t="shared" si="6"/>
        <v>205</v>
      </c>
      <c r="M106" s="364">
        <f t="shared" si="6"/>
        <v>205</v>
      </c>
      <c r="N106" s="364">
        <f t="shared" si="6"/>
        <v>410</v>
      </c>
      <c r="O106" s="364">
        <f t="shared" si="6"/>
        <v>17</v>
      </c>
      <c r="P106" s="364">
        <f t="shared" si="6"/>
        <v>213</v>
      </c>
      <c r="Q106" s="364">
        <f t="shared" si="6"/>
        <v>183</v>
      </c>
      <c r="R106" s="364">
        <f t="shared" si="6"/>
        <v>396</v>
      </c>
      <c r="S106" s="364">
        <f t="shared" si="6"/>
        <v>16</v>
      </c>
      <c r="T106" s="364">
        <f t="shared" si="6"/>
        <v>209</v>
      </c>
      <c r="U106" s="364">
        <f t="shared" si="6"/>
        <v>171</v>
      </c>
      <c r="V106" s="364">
        <f t="shared" si="6"/>
        <v>380</v>
      </c>
      <c r="W106" s="364">
        <f t="shared" si="6"/>
        <v>17</v>
      </c>
      <c r="X106" s="364">
        <f t="shared" si="6"/>
        <v>189</v>
      </c>
      <c r="Y106" s="364">
        <f t="shared" si="6"/>
        <v>177</v>
      </c>
      <c r="Z106" s="364">
        <f t="shared" si="6"/>
        <v>366</v>
      </c>
      <c r="AA106" s="364">
        <f t="shared" si="6"/>
        <v>218</v>
      </c>
      <c r="AB106" s="364">
        <f t="shared" si="6"/>
        <v>208</v>
      </c>
      <c r="AC106" s="364">
        <f t="shared" si="6"/>
        <v>426</v>
      </c>
      <c r="AD106" s="364">
        <f>SUM(AD95:AD105)</f>
        <v>1</v>
      </c>
      <c r="AE106" s="912">
        <f>SUM(AE95:AE105)</f>
        <v>1</v>
      </c>
      <c r="AF106" s="912">
        <f>SUM(AF95:AF105)</f>
        <v>2</v>
      </c>
      <c r="AG106" s="912">
        <f>SUM(AG95:AG105)</f>
        <v>91</v>
      </c>
      <c r="AH106" s="912">
        <f>SUM(AH95:AH105)</f>
        <v>95</v>
      </c>
      <c r="AI106" s="364">
        <f t="shared" si="6"/>
        <v>1</v>
      </c>
      <c r="AJ106" s="22"/>
    </row>
    <row r="107" spans="1:36" ht="20.25" customHeight="1">
      <c r="A107" s="38" t="s">
        <v>28</v>
      </c>
      <c r="B107" s="38">
        <v>725992</v>
      </c>
      <c r="C107" s="38" t="s">
        <v>32</v>
      </c>
      <c r="D107" s="825">
        <v>1</v>
      </c>
      <c r="E107" s="819" t="s">
        <v>485</v>
      </c>
      <c r="F107" s="443">
        <v>11</v>
      </c>
      <c r="G107" s="443">
        <v>4</v>
      </c>
      <c r="H107" s="443">
        <v>94</v>
      </c>
      <c r="I107" s="443">
        <v>52</v>
      </c>
      <c r="J107" s="443">
        <v>42</v>
      </c>
      <c r="K107" s="444">
        <v>1</v>
      </c>
      <c r="L107" s="444">
        <v>13</v>
      </c>
      <c r="M107" s="444">
        <v>15</v>
      </c>
      <c r="N107" s="444">
        <v>28</v>
      </c>
      <c r="O107" s="444">
        <v>1</v>
      </c>
      <c r="P107" s="444">
        <v>15</v>
      </c>
      <c r="Q107" s="444">
        <v>13</v>
      </c>
      <c r="R107" s="444">
        <v>28</v>
      </c>
      <c r="S107" s="444">
        <v>1</v>
      </c>
      <c r="T107" s="444">
        <v>15</v>
      </c>
      <c r="U107" s="444">
        <v>8</v>
      </c>
      <c r="V107" s="444">
        <v>23</v>
      </c>
      <c r="W107" s="444">
        <v>1</v>
      </c>
      <c r="X107" s="444">
        <v>9</v>
      </c>
      <c r="Y107" s="444">
        <v>6</v>
      </c>
      <c r="Z107" s="444">
        <v>15</v>
      </c>
      <c r="AA107" s="443">
        <v>8</v>
      </c>
      <c r="AB107" s="443">
        <v>8</v>
      </c>
      <c r="AC107" s="443">
        <v>16</v>
      </c>
      <c r="AD107" s="443"/>
      <c r="AE107" s="443"/>
      <c r="AF107" s="443"/>
      <c r="AG107" s="443">
        <v>4</v>
      </c>
      <c r="AH107" s="443">
        <v>4</v>
      </c>
      <c r="AI107" s="443"/>
    </row>
    <row r="108" spans="1:36" ht="20.25" customHeight="1">
      <c r="A108" s="38" t="s">
        <v>28</v>
      </c>
      <c r="B108" s="38">
        <v>725990</v>
      </c>
      <c r="C108" s="38" t="s">
        <v>40</v>
      </c>
      <c r="D108" s="825">
        <v>1</v>
      </c>
      <c r="E108" s="819" t="s">
        <v>485</v>
      </c>
      <c r="F108" s="443">
        <v>10</v>
      </c>
      <c r="G108" s="443">
        <v>4</v>
      </c>
      <c r="H108" s="443">
        <v>68</v>
      </c>
      <c r="I108" s="443">
        <v>41</v>
      </c>
      <c r="J108" s="443">
        <v>27</v>
      </c>
      <c r="K108" s="444">
        <v>1</v>
      </c>
      <c r="L108" s="444">
        <v>9</v>
      </c>
      <c r="M108" s="444">
        <v>5</v>
      </c>
      <c r="N108" s="444">
        <v>14</v>
      </c>
      <c r="O108" s="444">
        <v>1</v>
      </c>
      <c r="P108" s="444">
        <v>7</v>
      </c>
      <c r="Q108" s="444">
        <v>7</v>
      </c>
      <c r="R108" s="444">
        <v>14</v>
      </c>
      <c r="S108" s="444">
        <v>1</v>
      </c>
      <c r="T108" s="444">
        <v>17</v>
      </c>
      <c r="U108" s="444">
        <v>10</v>
      </c>
      <c r="V108" s="444">
        <v>27</v>
      </c>
      <c r="W108" s="444">
        <v>1</v>
      </c>
      <c r="X108" s="444">
        <v>8</v>
      </c>
      <c r="Y108" s="444">
        <v>5</v>
      </c>
      <c r="Z108" s="444">
        <v>13</v>
      </c>
      <c r="AA108" s="443">
        <v>7</v>
      </c>
      <c r="AB108" s="443">
        <v>10</v>
      </c>
      <c r="AC108" s="443">
        <v>17</v>
      </c>
      <c r="AD108" s="443"/>
      <c r="AE108" s="443"/>
      <c r="AF108" s="443"/>
      <c r="AG108" s="443">
        <v>3</v>
      </c>
      <c r="AH108" s="443">
        <v>3</v>
      </c>
      <c r="AI108" s="443"/>
    </row>
    <row r="109" spans="1:36" ht="20.25" customHeight="1">
      <c r="A109" s="38" t="s">
        <v>28</v>
      </c>
      <c r="B109" s="38">
        <v>725986</v>
      </c>
      <c r="C109" s="38" t="s">
        <v>51</v>
      </c>
      <c r="D109" s="825">
        <v>1</v>
      </c>
      <c r="E109" s="819" t="s">
        <v>485</v>
      </c>
      <c r="F109" s="443">
        <v>23</v>
      </c>
      <c r="G109" s="443">
        <v>8</v>
      </c>
      <c r="H109" s="443">
        <v>198</v>
      </c>
      <c r="I109" s="443">
        <v>91</v>
      </c>
      <c r="J109" s="443">
        <v>107</v>
      </c>
      <c r="K109" s="444">
        <v>2</v>
      </c>
      <c r="L109" s="444">
        <v>26</v>
      </c>
      <c r="M109" s="444">
        <v>23</v>
      </c>
      <c r="N109" s="444">
        <v>49</v>
      </c>
      <c r="O109" s="444">
        <v>2</v>
      </c>
      <c r="P109" s="444">
        <v>17</v>
      </c>
      <c r="Q109" s="444">
        <v>28</v>
      </c>
      <c r="R109" s="444">
        <v>45</v>
      </c>
      <c r="S109" s="444">
        <v>2</v>
      </c>
      <c r="T109" s="444">
        <v>23</v>
      </c>
      <c r="U109" s="444">
        <v>31</v>
      </c>
      <c r="V109" s="444">
        <v>54</v>
      </c>
      <c r="W109" s="444">
        <v>2</v>
      </c>
      <c r="X109" s="444">
        <v>25</v>
      </c>
      <c r="Y109" s="444">
        <v>25</v>
      </c>
      <c r="Z109" s="444">
        <v>50</v>
      </c>
      <c r="AA109" s="443">
        <v>25</v>
      </c>
      <c r="AB109" s="443">
        <v>32</v>
      </c>
      <c r="AC109" s="443">
        <v>57</v>
      </c>
      <c r="AD109" s="443"/>
      <c r="AE109" s="443"/>
      <c r="AF109" s="443"/>
      <c r="AG109" s="443">
        <v>12</v>
      </c>
      <c r="AH109" s="443">
        <v>12</v>
      </c>
      <c r="AI109" s="443">
        <v>1</v>
      </c>
    </row>
    <row r="110" spans="1:36" ht="20.25" customHeight="1">
      <c r="A110" s="38" t="s">
        <v>28</v>
      </c>
      <c r="B110" s="38">
        <v>726030</v>
      </c>
      <c r="C110" s="38" t="s">
        <v>55</v>
      </c>
      <c r="D110" s="825">
        <v>1</v>
      </c>
      <c r="E110" s="819" t="s">
        <v>485</v>
      </c>
      <c r="F110" s="443">
        <v>9</v>
      </c>
      <c r="G110" s="443">
        <v>6</v>
      </c>
      <c r="H110" s="443">
        <v>151</v>
      </c>
      <c r="I110" s="443">
        <v>66</v>
      </c>
      <c r="J110" s="443">
        <v>85</v>
      </c>
      <c r="K110" s="444">
        <v>2</v>
      </c>
      <c r="L110" s="444">
        <v>19</v>
      </c>
      <c r="M110" s="444">
        <v>27</v>
      </c>
      <c r="N110" s="444">
        <v>46</v>
      </c>
      <c r="O110" s="444">
        <v>2</v>
      </c>
      <c r="P110" s="444">
        <v>16</v>
      </c>
      <c r="Q110" s="444">
        <v>23</v>
      </c>
      <c r="R110" s="444">
        <v>39</v>
      </c>
      <c r="S110" s="444">
        <v>1</v>
      </c>
      <c r="T110" s="444">
        <v>17</v>
      </c>
      <c r="U110" s="444">
        <v>20</v>
      </c>
      <c r="V110" s="444">
        <v>37</v>
      </c>
      <c r="W110" s="444">
        <v>1</v>
      </c>
      <c r="X110" s="444">
        <v>14</v>
      </c>
      <c r="Y110" s="444">
        <v>15</v>
      </c>
      <c r="Z110" s="444">
        <v>29</v>
      </c>
      <c r="AA110" s="443">
        <v>13</v>
      </c>
      <c r="AB110" s="443">
        <v>16</v>
      </c>
      <c r="AC110" s="443">
        <v>29</v>
      </c>
      <c r="AD110" s="443"/>
      <c r="AE110" s="443"/>
      <c r="AF110" s="443"/>
      <c r="AG110" s="443">
        <v>8</v>
      </c>
      <c r="AH110" s="443">
        <v>8</v>
      </c>
      <c r="AI110" s="443"/>
    </row>
    <row r="111" spans="1:36" ht="20.25" customHeight="1">
      <c r="A111" s="38" t="s">
        <v>28</v>
      </c>
      <c r="B111" s="38">
        <v>725984</v>
      </c>
      <c r="C111" s="38" t="s">
        <v>60</v>
      </c>
      <c r="D111" s="825">
        <v>1</v>
      </c>
      <c r="E111" s="819" t="s">
        <v>485</v>
      </c>
      <c r="F111" s="443">
        <v>12</v>
      </c>
      <c r="G111" s="443">
        <v>5</v>
      </c>
      <c r="H111" s="443">
        <v>84</v>
      </c>
      <c r="I111" s="443">
        <v>43</v>
      </c>
      <c r="J111" s="443">
        <v>41</v>
      </c>
      <c r="K111" s="444">
        <v>1</v>
      </c>
      <c r="L111" s="444">
        <v>8</v>
      </c>
      <c r="M111" s="444">
        <v>7</v>
      </c>
      <c r="N111" s="444">
        <v>15</v>
      </c>
      <c r="O111" s="444">
        <v>1</v>
      </c>
      <c r="P111" s="444">
        <v>14</v>
      </c>
      <c r="Q111" s="444">
        <v>9</v>
      </c>
      <c r="R111" s="444">
        <v>23</v>
      </c>
      <c r="S111" s="444">
        <v>2</v>
      </c>
      <c r="T111" s="444">
        <v>14</v>
      </c>
      <c r="U111" s="444">
        <v>16</v>
      </c>
      <c r="V111" s="444">
        <v>30</v>
      </c>
      <c r="W111" s="444">
        <v>1</v>
      </c>
      <c r="X111" s="444">
        <v>7</v>
      </c>
      <c r="Y111" s="444">
        <v>9</v>
      </c>
      <c r="Z111" s="444">
        <v>16</v>
      </c>
      <c r="AA111" s="443">
        <v>22</v>
      </c>
      <c r="AB111" s="443">
        <v>20</v>
      </c>
      <c r="AC111" s="443">
        <v>42</v>
      </c>
      <c r="AD111" s="443"/>
      <c r="AE111" s="443"/>
      <c r="AF111" s="443"/>
      <c r="AG111" s="443">
        <v>9</v>
      </c>
      <c r="AH111" s="443">
        <v>9</v>
      </c>
      <c r="AI111" s="443"/>
    </row>
    <row r="112" spans="1:36" ht="20.25" customHeight="1">
      <c r="A112" s="38" t="s">
        <v>28</v>
      </c>
      <c r="B112" s="38">
        <v>725981</v>
      </c>
      <c r="C112" s="38" t="s">
        <v>71</v>
      </c>
      <c r="D112" s="825">
        <v>1</v>
      </c>
      <c r="E112" s="819" t="s">
        <v>485</v>
      </c>
      <c r="F112" s="443">
        <v>9</v>
      </c>
      <c r="G112" s="443">
        <v>4</v>
      </c>
      <c r="H112" s="443">
        <v>65</v>
      </c>
      <c r="I112" s="443">
        <v>34</v>
      </c>
      <c r="J112" s="443">
        <v>31</v>
      </c>
      <c r="K112" s="444">
        <v>1</v>
      </c>
      <c r="L112" s="444">
        <v>9</v>
      </c>
      <c r="M112" s="444">
        <v>12</v>
      </c>
      <c r="N112" s="444">
        <v>21</v>
      </c>
      <c r="O112" s="444">
        <v>1</v>
      </c>
      <c r="P112" s="444">
        <v>9</v>
      </c>
      <c r="Q112" s="444">
        <v>7</v>
      </c>
      <c r="R112" s="444">
        <v>16</v>
      </c>
      <c r="S112" s="444">
        <v>1</v>
      </c>
      <c r="T112" s="444">
        <v>7</v>
      </c>
      <c r="U112" s="444">
        <v>5</v>
      </c>
      <c r="V112" s="444">
        <v>12</v>
      </c>
      <c r="W112" s="444">
        <v>1</v>
      </c>
      <c r="X112" s="444">
        <v>9</v>
      </c>
      <c r="Y112" s="444">
        <v>7</v>
      </c>
      <c r="Z112" s="444">
        <v>16</v>
      </c>
      <c r="AA112" s="443">
        <v>13</v>
      </c>
      <c r="AB112" s="443">
        <v>13</v>
      </c>
      <c r="AC112" s="443">
        <v>26</v>
      </c>
      <c r="AD112" s="443"/>
      <c r="AE112" s="443"/>
      <c r="AF112" s="443"/>
      <c r="AG112" s="443">
        <v>4</v>
      </c>
      <c r="AH112" s="443">
        <v>4</v>
      </c>
      <c r="AI112" s="443"/>
    </row>
    <row r="113" spans="1:35" s="18" customFormat="1" ht="20.25" customHeight="1">
      <c r="A113" s="1217" t="s">
        <v>718</v>
      </c>
      <c r="B113" s="1188"/>
      <c r="C113" s="1189"/>
      <c r="D113" s="824">
        <f>SUM(D107:D112)</f>
        <v>6</v>
      </c>
      <c r="E113" s="769"/>
      <c r="F113" s="364">
        <f t="shared" ref="F113:AI113" si="7">SUM(F107:F112)</f>
        <v>74</v>
      </c>
      <c r="G113" s="364">
        <f t="shared" si="7"/>
        <v>31</v>
      </c>
      <c r="H113" s="364">
        <f t="shared" si="7"/>
        <v>660</v>
      </c>
      <c r="I113" s="364">
        <f t="shared" si="7"/>
        <v>327</v>
      </c>
      <c r="J113" s="364">
        <f t="shared" si="7"/>
        <v>333</v>
      </c>
      <c r="K113" s="364">
        <f t="shared" si="7"/>
        <v>8</v>
      </c>
      <c r="L113" s="364">
        <f t="shared" si="7"/>
        <v>84</v>
      </c>
      <c r="M113" s="364">
        <f t="shared" si="7"/>
        <v>89</v>
      </c>
      <c r="N113" s="364">
        <f t="shared" si="7"/>
        <v>173</v>
      </c>
      <c r="O113" s="364">
        <f t="shared" si="7"/>
        <v>8</v>
      </c>
      <c r="P113" s="364">
        <f t="shared" si="7"/>
        <v>78</v>
      </c>
      <c r="Q113" s="364">
        <f t="shared" si="7"/>
        <v>87</v>
      </c>
      <c r="R113" s="364">
        <f t="shared" si="7"/>
        <v>165</v>
      </c>
      <c r="S113" s="364">
        <f t="shared" si="7"/>
        <v>8</v>
      </c>
      <c r="T113" s="364">
        <f t="shared" si="7"/>
        <v>93</v>
      </c>
      <c r="U113" s="364">
        <f t="shared" si="7"/>
        <v>90</v>
      </c>
      <c r="V113" s="364">
        <f t="shared" si="7"/>
        <v>183</v>
      </c>
      <c r="W113" s="364">
        <f t="shared" si="7"/>
        <v>7</v>
      </c>
      <c r="X113" s="364">
        <f t="shared" si="7"/>
        <v>72</v>
      </c>
      <c r="Y113" s="364">
        <f t="shared" si="7"/>
        <v>67</v>
      </c>
      <c r="Z113" s="364">
        <f t="shared" si="7"/>
        <v>139</v>
      </c>
      <c r="AA113" s="364">
        <f t="shared" si="7"/>
        <v>88</v>
      </c>
      <c r="AB113" s="364">
        <f t="shared" si="7"/>
        <v>99</v>
      </c>
      <c r="AC113" s="364">
        <f t="shared" si="7"/>
        <v>187</v>
      </c>
      <c r="AD113" s="364"/>
      <c r="AE113" s="364"/>
      <c r="AF113" s="364"/>
      <c r="AG113" s="364">
        <f t="shared" si="7"/>
        <v>40</v>
      </c>
      <c r="AH113" s="364">
        <f t="shared" si="7"/>
        <v>40</v>
      </c>
      <c r="AI113" s="364">
        <f t="shared" si="7"/>
        <v>1</v>
      </c>
    </row>
    <row r="114" spans="1:35" s="18" customFormat="1" ht="20.25" customHeight="1">
      <c r="A114" s="1217" t="s">
        <v>657</v>
      </c>
      <c r="B114" s="1188"/>
      <c r="C114" s="1189"/>
      <c r="D114" s="824">
        <f>SUM(D113,D106)</f>
        <v>17</v>
      </c>
      <c r="E114" s="769"/>
      <c r="F114" s="364">
        <f t="shared" ref="F114:AI114" si="8">SUM(F113,F106)</f>
        <v>157</v>
      </c>
      <c r="G114" s="364">
        <f t="shared" si="8"/>
        <v>99</v>
      </c>
      <c r="H114" s="364">
        <f t="shared" si="8"/>
        <v>2212</v>
      </c>
      <c r="I114" s="364">
        <f t="shared" si="8"/>
        <v>1143</v>
      </c>
      <c r="J114" s="364">
        <f t="shared" si="8"/>
        <v>1069</v>
      </c>
      <c r="K114" s="364">
        <f t="shared" si="8"/>
        <v>26</v>
      </c>
      <c r="L114" s="364">
        <f t="shared" si="8"/>
        <v>289</v>
      </c>
      <c r="M114" s="364">
        <f t="shared" si="8"/>
        <v>294</v>
      </c>
      <c r="N114" s="364">
        <f t="shared" si="8"/>
        <v>583</v>
      </c>
      <c r="O114" s="364">
        <f t="shared" si="8"/>
        <v>25</v>
      </c>
      <c r="P114" s="364">
        <f t="shared" si="8"/>
        <v>291</v>
      </c>
      <c r="Q114" s="364">
        <f t="shared" si="8"/>
        <v>270</v>
      </c>
      <c r="R114" s="364">
        <f t="shared" si="8"/>
        <v>561</v>
      </c>
      <c r="S114" s="364">
        <f t="shared" si="8"/>
        <v>24</v>
      </c>
      <c r="T114" s="364">
        <f t="shared" si="8"/>
        <v>302</v>
      </c>
      <c r="U114" s="364">
        <f t="shared" si="8"/>
        <v>261</v>
      </c>
      <c r="V114" s="364">
        <f t="shared" si="8"/>
        <v>563</v>
      </c>
      <c r="W114" s="364">
        <f t="shared" si="8"/>
        <v>24</v>
      </c>
      <c r="X114" s="364">
        <f t="shared" si="8"/>
        <v>261</v>
      </c>
      <c r="Y114" s="364">
        <f t="shared" si="8"/>
        <v>244</v>
      </c>
      <c r="Z114" s="364">
        <f t="shared" si="8"/>
        <v>505</v>
      </c>
      <c r="AA114" s="364">
        <f t="shared" si="8"/>
        <v>306</v>
      </c>
      <c r="AB114" s="364">
        <f t="shared" si="8"/>
        <v>307</v>
      </c>
      <c r="AC114" s="364">
        <f t="shared" si="8"/>
        <v>613</v>
      </c>
      <c r="AD114" s="364">
        <f>SUM(AD106,AD113)</f>
        <v>1</v>
      </c>
      <c r="AE114" s="912">
        <f>SUM(AE106,AE113)</f>
        <v>1</v>
      </c>
      <c r="AF114" s="912">
        <f>SUM(AF106,AF113)</f>
        <v>2</v>
      </c>
      <c r="AG114" s="912">
        <f>SUM(AG106,AG113)</f>
        <v>131</v>
      </c>
      <c r="AH114" s="912">
        <f>SUM(AH106,AH113)</f>
        <v>135</v>
      </c>
      <c r="AI114" s="364">
        <f t="shared" si="8"/>
        <v>2</v>
      </c>
    </row>
    <row r="115" spans="1:35" ht="20.25" customHeight="1">
      <c r="A115" s="439" t="s">
        <v>84</v>
      </c>
      <c r="B115" s="439">
        <v>726304</v>
      </c>
      <c r="C115" s="439" t="s">
        <v>101</v>
      </c>
      <c r="D115" s="823">
        <v>1</v>
      </c>
      <c r="E115" s="818" t="s">
        <v>485</v>
      </c>
      <c r="F115" s="440">
        <v>8</v>
      </c>
      <c r="G115" s="440">
        <v>8</v>
      </c>
      <c r="H115" s="440">
        <v>176</v>
      </c>
      <c r="I115" s="440">
        <v>106</v>
      </c>
      <c r="J115" s="440">
        <v>70</v>
      </c>
      <c r="K115" s="441">
        <v>2</v>
      </c>
      <c r="L115" s="441">
        <v>30</v>
      </c>
      <c r="M115" s="441">
        <v>20</v>
      </c>
      <c r="N115" s="441">
        <v>50</v>
      </c>
      <c r="O115" s="441">
        <v>2</v>
      </c>
      <c r="P115" s="441">
        <v>20</v>
      </c>
      <c r="Q115" s="441">
        <v>18</v>
      </c>
      <c r="R115" s="441">
        <v>38</v>
      </c>
      <c r="S115" s="441">
        <v>2</v>
      </c>
      <c r="T115" s="441">
        <v>27</v>
      </c>
      <c r="U115" s="441">
        <v>19</v>
      </c>
      <c r="V115" s="441">
        <v>46</v>
      </c>
      <c r="W115" s="441">
        <v>2</v>
      </c>
      <c r="X115" s="441">
        <v>29</v>
      </c>
      <c r="Y115" s="441">
        <v>13</v>
      </c>
      <c r="Z115" s="441">
        <v>42</v>
      </c>
      <c r="AA115" s="440"/>
      <c r="AB115" s="440"/>
      <c r="AC115" s="440"/>
      <c r="AD115" s="440">
        <v>1</v>
      </c>
      <c r="AE115" s="440"/>
      <c r="AF115" s="440">
        <v>1</v>
      </c>
      <c r="AG115" s="440">
        <v>7</v>
      </c>
      <c r="AH115" s="440">
        <v>9</v>
      </c>
      <c r="AI115" s="440">
        <v>2</v>
      </c>
    </row>
    <row r="116" spans="1:35" ht="20.25" customHeight="1">
      <c r="A116" s="439" t="s">
        <v>84</v>
      </c>
      <c r="B116" s="439">
        <v>726256</v>
      </c>
      <c r="C116" s="439" t="s">
        <v>102</v>
      </c>
      <c r="D116" s="823">
        <v>1</v>
      </c>
      <c r="E116" s="818" t="s">
        <v>485</v>
      </c>
      <c r="F116" s="440"/>
      <c r="G116" s="440">
        <v>8</v>
      </c>
      <c r="H116" s="440">
        <v>195</v>
      </c>
      <c r="I116" s="440">
        <v>85</v>
      </c>
      <c r="J116" s="440">
        <v>110</v>
      </c>
      <c r="K116" s="441">
        <v>2</v>
      </c>
      <c r="L116" s="441">
        <v>20</v>
      </c>
      <c r="M116" s="441">
        <v>37</v>
      </c>
      <c r="N116" s="441">
        <v>57</v>
      </c>
      <c r="O116" s="441">
        <v>2</v>
      </c>
      <c r="P116" s="441">
        <v>23</v>
      </c>
      <c r="Q116" s="441">
        <v>30</v>
      </c>
      <c r="R116" s="441">
        <v>53</v>
      </c>
      <c r="S116" s="441">
        <v>2</v>
      </c>
      <c r="T116" s="441">
        <v>21</v>
      </c>
      <c r="U116" s="441">
        <v>18</v>
      </c>
      <c r="V116" s="441">
        <v>39</v>
      </c>
      <c r="W116" s="441">
        <v>2</v>
      </c>
      <c r="X116" s="441">
        <v>21</v>
      </c>
      <c r="Y116" s="441">
        <v>25</v>
      </c>
      <c r="Z116" s="441">
        <v>46</v>
      </c>
      <c r="AA116" s="440">
        <v>18</v>
      </c>
      <c r="AB116" s="440">
        <v>22</v>
      </c>
      <c r="AC116" s="440">
        <v>40</v>
      </c>
      <c r="AD116" s="440"/>
      <c r="AE116" s="440"/>
      <c r="AF116" s="440"/>
      <c r="AG116" s="440">
        <v>10</v>
      </c>
      <c r="AH116" s="440">
        <v>10</v>
      </c>
      <c r="AI116" s="440">
        <v>1</v>
      </c>
    </row>
    <row r="117" spans="1:35" s="18" customFormat="1" ht="20.25" customHeight="1">
      <c r="A117" s="1217" t="s">
        <v>720</v>
      </c>
      <c r="B117" s="1188"/>
      <c r="C117" s="1189"/>
      <c r="D117" s="824">
        <f>SUM(D115:D116)</f>
        <v>2</v>
      </c>
      <c r="E117" s="769"/>
      <c r="F117" s="364">
        <f t="shared" ref="F117:AI117" si="9">SUM(F115:F116)</f>
        <v>8</v>
      </c>
      <c r="G117" s="364">
        <f t="shared" si="9"/>
        <v>16</v>
      </c>
      <c r="H117" s="364">
        <f t="shared" si="9"/>
        <v>371</v>
      </c>
      <c r="I117" s="364">
        <f t="shared" si="9"/>
        <v>191</v>
      </c>
      <c r="J117" s="364">
        <f t="shared" si="9"/>
        <v>180</v>
      </c>
      <c r="K117" s="364">
        <f t="shared" si="9"/>
        <v>4</v>
      </c>
      <c r="L117" s="364">
        <f t="shared" si="9"/>
        <v>50</v>
      </c>
      <c r="M117" s="364">
        <f t="shared" si="9"/>
        <v>57</v>
      </c>
      <c r="N117" s="364">
        <f t="shared" si="9"/>
        <v>107</v>
      </c>
      <c r="O117" s="364">
        <f t="shared" si="9"/>
        <v>4</v>
      </c>
      <c r="P117" s="364">
        <f t="shared" si="9"/>
        <v>43</v>
      </c>
      <c r="Q117" s="364">
        <f t="shared" si="9"/>
        <v>48</v>
      </c>
      <c r="R117" s="364">
        <f t="shared" si="9"/>
        <v>91</v>
      </c>
      <c r="S117" s="364">
        <f t="shared" si="9"/>
        <v>4</v>
      </c>
      <c r="T117" s="364">
        <f t="shared" si="9"/>
        <v>48</v>
      </c>
      <c r="U117" s="364">
        <f t="shared" si="9"/>
        <v>37</v>
      </c>
      <c r="V117" s="364">
        <f t="shared" si="9"/>
        <v>85</v>
      </c>
      <c r="W117" s="364">
        <f t="shared" si="9"/>
        <v>4</v>
      </c>
      <c r="X117" s="364">
        <f t="shared" si="9"/>
        <v>50</v>
      </c>
      <c r="Y117" s="364">
        <f t="shared" si="9"/>
        <v>38</v>
      </c>
      <c r="Z117" s="364">
        <f t="shared" si="9"/>
        <v>88</v>
      </c>
      <c r="AA117" s="364">
        <f t="shared" si="9"/>
        <v>18</v>
      </c>
      <c r="AB117" s="364">
        <f t="shared" si="9"/>
        <v>22</v>
      </c>
      <c r="AC117" s="364">
        <f t="shared" si="9"/>
        <v>40</v>
      </c>
      <c r="AD117" s="364">
        <f t="shared" si="9"/>
        <v>1</v>
      </c>
      <c r="AE117" s="364"/>
      <c r="AF117" s="364">
        <f t="shared" si="9"/>
        <v>1</v>
      </c>
      <c r="AG117" s="364">
        <f t="shared" si="9"/>
        <v>17</v>
      </c>
      <c r="AH117" s="364">
        <f t="shared" si="9"/>
        <v>19</v>
      </c>
      <c r="AI117" s="364">
        <f t="shared" si="9"/>
        <v>3</v>
      </c>
    </row>
    <row r="118" spans="1:35" ht="20.25" customHeight="1">
      <c r="A118" s="38" t="s">
        <v>84</v>
      </c>
      <c r="B118" s="38">
        <v>726296</v>
      </c>
      <c r="C118" s="38" t="s">
        <v>86</v>
      </c>
      <c r="D118" s="825">
        <v>1</v>
      </c>
      <c r="E118" s="819" t="s">
        <v>485</v>
      </c>
      <c r="F118" s="443"/>
      <c r="G118" s="443">
        <v>4</v>
      </c>
      <c r="H118" s="443">
        <v>51</v>
      </c>
      <c r="I118" s="443">
        <v>25</v>
      </c>
      <c r="J118" s="443">
        <v>26</v>
      </c>
      <c r="K118" s="444">
        <v>1</v>
      </c>
      <c r="L118" s="444">
        <v>8</v>
      </c>
      <c r="M118" s="444">
        <v>8</v>
      </c>
      <c r="N118" s="444">
        <v>16</v>
      </c>
      <c r="O118" s="444">
        <v>1</v>
      </c>
      <c r="P118" s="444">
        <v>4</v>
      </c>
      <c r="Q118" s="444">
        <v>4</v>
      </c>
      <c r="R118" s="444">
        <v>8</v>
      </c>
      <c r="S118" s="444">
        <v>1</v>
      </c>
      <c r="T118" s="444">
        <v>7</v>
      </c>
      <c r="U118" s="444">
        <v>6</v>
      </c>
      <c r="V118" s="444">
        <v>13</v>
      </c>
      <c r="W118" s="444">
        <v>1</v>
      </c>
      <c r="X118" s="444">
        <v>6</v>
      </c>
      <c r="Y118" s="444">
        <v>8</v>
      </c>
      <c r="Z118" s="444">
        <v>14</v>
      </c>
      <c r="AA118" s="443">
        <v>21</v>
      </c>
      <c r="AB118" s="443">
        <v>6</v>
      </c>
      <c r="AC118" s="443">
        <v>27</v>
      </c>
      <c r="AD118" s="443">
        <v>1</v>
      </c>
      <c r="AE118" s="443"/>
      <c r="AF118" s="443"/>
      <c r="AG118" s="443">
        <v>6</v>
      </c>
      <c r="AH118" s="443">
        <v>7</v>
      </c>
      <c r="AI118" s="443"/>
    </row>
    <row r="119" spans="1:35" ht="20.25" customHeight="1">
      <c r="A119" s="38" t="s">
        <v>84</v>
      </c>
      <c r="B119" s="38">
        <v>726259</v>
      </c>
      <c r="C119" s="38" t="s">
        <v>88</v>
      </c>
      <c r="D119" s="825">
        <v>1</v>
      </c>
      <c r="E119" s="819" t="s">
        <v>485</v>
      </c>
      <c r="F119" s="443">
        <v>8</v>
      </c>
      <c r="G119" s="443">
        <v>4</v>
      </c>
      <c r="H119" s="443">
        <v>88</v>
      </c>
      <c r="I119" s="443">
        <v>34</v>
      </c>
      <c r="J119" s="443">
        <v>54</v>
      </c>
      <c r="K119" s="444">
        <v>1</v>
      </c>
      <c r="L119" s="444">
        <v>11</v>
      </c>
      <c r="M119" s="444">
        <v>21</v>
      </c>
      <c r="N119" s="444">
        <v>32</v>
      </c>
      <c r="O119" s="444">
        <v>1</v>
      </c>
      <c r="P119" s="444">
        <v>7</v>
      </c>
      <c r="Q119" s="444">
        <v>15</v>
      </c>
      <c r="R119" s="444">
        <v>22</v>
      </c>
      <c r="S119" s="444">
        <v>1</v>
      </c>
      <c r="T119" s="444">
        <v>10</v>
      </c>
      <c r="U119" s="444">
        <v>10</v>
      </c>
      <c r="V119" s="444">
        <v>20</v>
      </c>
      <c r="W119" s="444">
        <v>1</v>
      </c>
      <c r="X119" s="444">
        <v>6</v>
      </c>
      <c r="Y119" s="444">
        <v>8</v>
      </c>
      <c r="Z119" s="444">
        <v>14</v>
      </c>
      <c r="AA119" s="443">
        <v>9</v>
      </c>
      <c r="AB119" s="443">
        <v>11</v>
      </c>
      <c r="AC119" s="443">
        <v>20</v>
      </c>
      <c r="AD119" s="443">
        <v>1</v>
      </c>
      <c r="AE119" s="443"/>
      <c r="AF119" s="443"/>
      <c r="AG119" s="443">
        <v>5</v>
      </c>
      <c r="AH119" s="443">
        <v>6</v>
      </c>
      <c r="AI119" s="443">
        <v>1</v>
      </c>
    </row>
    <row r="120" spans="1:35" ht="20.25" customHeight="1">
      <c r="A120" s="38" t="s">
        <v>84</v>
      </c>
      <c r="B120" s="38">
        <v>726294</v>
      </c>
      <c r="C120" s="38" t="s">
        <v>91</v>
      </c>
      <c r="D120" s="825">
        <v>1</v>
      </c>
      <c r="E120" s="819" t="s">
        <v>485</v>
      </c>
      <c r="F120" s="443"/>
      <c r="G120" s="443">
        <v>4</v>
      </c>
      <c r="H120" s="443">
        <v>74</v>
      </c>
      <c r="I120" s="443">
        <v>37</v>
      </c>
      <c r="J120" s="443">
        <v>37</v>
      </c>
      <c r="K120" s="444">
        <v>1</v>
      </c>
      <c r="L120" s="444">
        <v>7</v>
      </c>
      <c r="M120" s="444">
        <v>7</v>
      </c>
      <c r="N120" s="444">
        <v>14</v>
      </c>
      <c r="O120" s="444">
        <v>1</v>
      </c>
      <c r="P120" s="444">
        <v>13</v>
      </c>
      <c r="Q120" s="444">
        <v>7</v>
      </c>
      <c r="R120" s="444">
        <v>20</v>
      </c>
      <c r="S120" s="444">
        <v>1</v>
      </c>
      <c r="T120" s="444">
        <v>7</v>
      </c>
      <c r="U120" s="444">
        <v>9</v>
      </c>
      <c r="V120" s="444">
        <v>16</v>
      </c>
      <c r="W120" s="444">
        <v>1</v>
      </c>
      <c r="X120" s="444">
        <v>10</v>
      </c>
      <c r="Y120" s="444">
        <v>14</v>
      </c>
      <c r="Z120" s="444">
        <v>24</v>
      </c>
      <c r="AA120" s="443">
        <v>23</v>
      </c>
      <c r="AB120" s="443">
        <v>12</v>
      </c>
      <c r="AC120" s="443">
        <v>35</v>
      </c>
      <c r="AD120" s="443"/>
      <c r="AE120" s="443"/>
      <c r="AF120" s="443"/>
      <c r="AG120" s="443">
        <v>5</v>
      </c>
      <c r="AH120" s="443">
        <v>5</v>
      </c>
      <c r="AI120" s="443"/>
    </row>
    <row r="121" spans="1:35" ht="20.25" customHeight="1">
      <c r="A121" s="38" t="s">
        <v>84</v>
      </c>
      <c r="B121" s="38">
        <v>760054</v>
      </c>
      <c r="C121" s="38" t="s">
        <v>96</v>
      </c>
      <c r="D121" s="825">
        <v>1</v>
      </c>
      <c r="E121" s="819" t="s">
        <v>485</v>
      </c>
      <c r="F121" s="443">
        <v>6</v>
      </c>
      <c r="G121" s="443">
        <v>2</v>
      </c>
      <c r="H121" s="443">
        <v>14</v>
      </c>
      <c r="I121" s="443">
        <v>9</v>
      </c>
      <c r="J121" s="443">
        <v>5</v>
      </c>
      <c r="K121" s="444">
        <v>2</v>
      </c>
      <c r="L121" s="444">
        <v>9</v>
      </c>
      <c r="M121" s="444">
        <v>5</v>
      </c>
      <c r="N121" s="444">
        <v>14</v>
      </c>
      <c r="O121" s="444"/>
      <c r="P121" s="444"/>
      <c r="Q121" s="444"/>
      <c r="R121" s="444"/>
      <c r="S121" s="444"/>
      <c r="T121" s="444"/>
      <c r="U121" s="444"/>
      <c r="V121" s="444"/>
      <c r="W121" s="444"/>
      <c r="X121" s="444"/>
      <c r="Y121" s="444"/>
      <c r="Z121" s="444"/>
      <c r="AA121" s="443"/>
      <c r="AB121" s="443"/>
      <c r="AC121" s="443"/>
      <c r="AD121" s="443">
        <v>1</v>
      </c>
      <c r="AE121" s="443"/>
      <c r="AF121" s="443"/>
      <c r="AG121" s="443">
        <v>2</v>
      </c>
      <c r="AH121" s="443">
        <v>3</v>
      </c>
      <c r="AI121" s="443"/>
    </row>
    <row r="122" spans="1:35" ht="20.25" customHeight="1">
      <c r="A122" s="38" t="s">
        <v>84</v>
      </c>
      <c r="B122" s="38">
        <v>726262</v>
      </c>
      <c r="C122" s="38" t="s">
        <v>97</v>
      </c>
      <c r="D122" s="825">
        <v>1</v>
      </c>
      <c r="E122" s="819" t="s">
        <v>485</v>
      </c>
      <c r="F122" s="443">
        <v>8</v>
      </c>
      <c r="G122" s="443">
        <v>10</v>
      </c>
      <c r="H122" s="443">
        <v>256</v>
      </c>
      <c r="I122" s="443">
        <v>130</v>
      </c>
      <c r="J122" s="443">
        <v>126</v>
      </c>
      <c r="K122" s="444">
        <v>3</v>
      </c>
      <c r="L122" s="444">
        <v>31</v>
      </c>
      <c r="M122" s="444">
        <v>40</v>
      </c>
      <c r="N122" s="444">
        <v>71</v>
      </c>
      <c r="O122" s="444">
        <v>2</v>
      </c>
      <c r="P122" s="444">
        <v>29</v>
      </c>
      <c r="Q122" s="444">
        <v>36</v>
      </c>
      <c r="R122" s="444">
        <v>65</v>
      </c>
      <c r="S122" s="444">
        <v>3</v>
      </c>
      <c r="T122" s="444">
        <v>39</v>
      </c>
      <c r="U122" s="444">
        <v>32</v>
      </c>
      <c r="V122" s="444">
        <v>71</v>
      </c>
      <c r="W122" s="444">
        <v>2</v>
      </c>
      <c r="X122" s="444">
        <v>31</v>
      </c>
      <c r="Y122" s="444">
        <v>18</v>
      </c>
      <c r="Z122" s="444">
        <v>49</v>
      </c>
      <c r="AA122" s="443">
        <v>43</v>
      </c>
      <c r="AB122" s="443">
        <v>37</v>
      </c>
      <c r="AC122" s="443">
        <v>80</v>
      </c>
      <c r="AD122" s="443">
        <v>1</v>
      </c>
      <c r="AE122" s="443"/>
      <c r="AF122" s="443">
        <v>1</v>
      </c>
      <c r="AG122" s="443">
        <v>16</v>
      </c>
      <c r="AH122" s="443">
        <v>18</v>
      </c>
      <c r="AI122" s="443">
        <v>2</v>
      </c>
    </row>
    <row r="123" spans="1:35" ht="20.25" customHeight="1">
      <c r="A123" s="38" t="s">
        <v>84</v>
      </c>
      <c r="B123" s="38">
        <v>726266</v>
      </c>
      <c r="C123" s="38" t="s">
        <v>105</v>
      </c>
      <c r="D123" s="825">
        <v>1</v>
      </c>
      <c r="E123" s="819" t="s">
        <v>485</v>
      </c>
      <c r="F123" s="443">
        <v>13</v>
      </c>
      <c r="G123" s="443">
        <v>8</v>
      </c>
      <c r="H123" s="443">
        <v>147</v>
      </c>
      <c r="I123" s="443">
        <v>71</v>
      </c>
      <c r="J123" s="443">
        <v>76</v>
      </c>
      <c r="K123" s="444">
        <v>2</v>
      </c>
      <c r="L123" s="444">
        <v>23</v>
      </c>
      <c r="M123" s="444">
        <v>18</v>
      </c>
      <c r="N123" s="444">
        <v>41</v>
      </c>
      <c r="O123" s="444">
        <v>2</v>
      </c>
      <c r="P123" s="444">
        <v>20</v>
      </c>
      <c r="Q123" s="444">
        <v>25</v>
      </c>
      <c r="R123" s="444">
        <v>45</v>
      </c>
      <c r="S123" s="444">
        <v>2</v>
      </c>
      <c r="T123" s="444">
        <v>13</v>
      </c>
      <c r="U123" s="444">
        <v>19</v>
      </c>
      <c r="V123" s="444">
        <v>32</v>
      </c>
      <c r="W123" s="444">
        <v>2</v>
      </c>
      <c r="X123" s="444">
        <v>15</v>
      </c>
      <c r="Y123" s="444">
        <v>14</v>
      </c>
      <c r="Z123" s="444">
        <v>29</v>
      </c>
      <c r="AA123" s="443">
        <v>23</v>
      </c>
      <c r="AB123" s="443">
        <v>31</v>
      </c>
      <c r="AC123" s="443">
        <v>54</v>
      </c>
      <c r="AD123" s="443">
        <v>1</v>
      </c>
      <c r="AE123" s="443"/>
      <c r="AF123" s="443"/>
      <c r="AG123" s="443">
        <v>12</v>
      </c>
      <c r="AH123" s="443">
        <v>13</v>
      </c>
      <c r="AI123" s="443"/>
    </row>
    <row r="124" spans="1:35" ht="20.25" customHeight="1">
      <c r="A124" s="38" t="s">
        <v>84</v>
      </c>
      <c r="B124" s="38">
        <v>726292</v>
      </c>
      <c r="C124" s="38" t="s">
        <v>107</v>
      </c>
      <c r="D124" s="825">
        <v>1</v>
      </c>
      <c r="E124" s="819" t="s">
        <v>485</v>
      </c>
      <c r="F124" s="443">
        <v>11</v>
      </c>
      <c r="G124" s="443">
        <v>4</v>
      </c>
      <c r="H124" s="443">
        <v>81</v>
      </c>
      <c r="I124" s="443">
        <v>40</v>
      </c>
      <c r="J124" s="443">
        <v>41</v>
      </c>
      <c r="K124" s="444">
        <v>1</v>
      </c>
      <c r="L124" s="444">
        <v>12</v>
      </c>
      <c r="M124" s="444">
        <v>8</v>
      </c>
      <c r="N124" s="444">
        <v>20</v>
      </c>
      <c r="O124" s="444">
        <v>1</v>
      </c>
      <c r="P124" s="444">
        <v>13</v>
      </c>
      <c r="Q124" s="444">
        <v>12</v>
      </c>
      <c r="R124" s="444">
        <v>25</v>
      </c>
      <c r="S124" s="444">
        <v>1</v>
      </c>
      <c r="T124" s="444">
        <v>5</v>
      </c>
      <c r="U124" s="444">
        <v>10</v>
      </c>
      <c r="V124" s="444">
        <v>15</v>
      </c>
      <c r="W124" s="444">
        <v>1</v>
      </c>
      <c r="X124" s="444">
        <v>10</v>
      </c>
      <c r="Y124" s="444">
        <v>11</v>
      </c>
      <c r="Z124" s="444">
        <v>21</v>
      </c>
      <c r="AA124" s="443">
        <v>11</v>
      </c>
      <c r="AB124" s="443">
        <v>10</v>
      </c>
      <c r="AC124" s="443">
        <v>21</v>
      </c>
      <c r="AD124" s="443">
        <v>1</v>
      </c>
      <c r="AE124" s="443"/>
      <c r="AF124" s="443">
        <v>1</v>
      </c>
      <c r="AG124" s="443">
        <v>4</v>
      </c>
      <c r="AH124" s="443">
        <v>6</v>
      </c>
      <c r="AI124" s="443"/>
    </row>
    <row r="125" spans="1:35" ht="20.25" customHeight="1">
      <c r="A125" s="38" t="s">
        <v>84</v>
      </c>
      <c r="B125" s="38">
        <v>726300</v>
      </c>
      <c r="C125" s="38" t="s">
        <v>114</v>
      </c>
      <c r="D125" s="825">
        <v>1</v>
      </c>
      <c r="E125" s="819" t="s">
        <v>485</v>
      </c>
      <c r="F125" s="443">
        <v>14</v>
      </c>
      <c r="G125" s="443">
        <v>6</v>
      </c>
      <c r="H125" s="443">
        <v>134</v>
      </c>
      <c r="I125" s="443">
        <v>76</v>
      </c>
      <c r="J125" s="443">
        <v>58</v>
      </c>
      <c r="K125" s="444">
        <v>1</v>
      </c>
      <c r="L125" s="444">
        <v>17</v>
      </c>
      <c r="M125" s="444">
        <v>13</v>
      </c>
      <c r="N125" s="444">
        <v>30</v>
      </c>
      <c r="O125" s="444">
        <v>1</v>
      </c>
      <c r="P125" s="444">
        <v>16</v>
      </c>
      <c r="Q125" s="444">
        <v>7</v>
      </c>
      <c r="R125" s="444">
        <v>23</v>
      </c>
      <c r="S125" s="444">
        <v>2</v>
      </c>
      <c r="T125" s="444">
        <v>26</v>
      </c>
      <c r="U125" s="444">
        <v>19</v>
      </c>
      <c r="V125" s="444">
        <v>45</v>
      </c>
      <c r="W125" s="444">
        <v>2</v>
      </c>
      <c r="X125" s="444">
        <v>17</v>
      </c>
      <c r="Y125" s="444">
        <v>19</v>
      </c>
      <c r="Z125" s="444">
        <v>36</v>
      </c>
      <c r="AA125" s="443">
        <v>25</v>
      </c>
      <c r="AB125" s="443">
        <v>18</v>
      </c>
      <c r="AC125" s="443">
        <v>43</v>
      </c>
      <c r="AD125" s="443">
        <v>1</v>
      </c>
      <c r="AE125" s="443"/>
      <c r="AF125" s="443">
        <v>1</v>
      </c>
      <c r="AG125" s="443">
        <v>12</v>
      </c>
      <c r="AH125" s="443">
        <v>14</v>
      </c>
      <c r="AI125" s="443">
        <v>1</v>
      </c>
    </row>
    <row r="126" spans="1:35" s="18" customFormat="1" ht="20.25" customHeight="1">
      <c r="A126" s="1217" t="s">
        <v>721</v>
      </c>
      <c r="B126" s="1188"/>
      <c r="C126" s="1189"/>
      <c r="D126" s="824">
        <f>SUM(D118:D125)</f>
        <v>8</v>
      </c>
      <c r="E126" s="769"/>
      <c r="F126" s="364">
        <f t="shared" ref="F126:AI126" si="10">SUM(F118:F125)</f>
        <v>60</v>
      </c>
      <c r="G126" s="364">
        <f t="shared" si="10"/>
        <v>42</v>
      </c>
      <c r="H126" s="364">
        <f t="shared" si="10"/>
        <v>845</v>
      </c>
      <c r="I126" s="364">
        <f t="shared" si="10"/>
        <v>422</v>
      </c>
      <c r="J126" s="364">
        <f t="shared" si="10"/>
        <v>423</v>
      </c>
      <c r="K126" s="364">
        <f t="shared" si="10"/>
        <v>12</v>
      </c>
      <c r="L126" s="364">
        <f t="shared" si="10"/>
        <v>118</v>
      </c>
      <c r="M126" s="364">
        <f t="shared" si="10"/>
        <v>120</v>
      </c>
      <c r="N126" s="364">
        <f t="shared" si="10"/>
        <v>238</v>
      </c>
      <c r="O126" s="364">
        <f t="shared" si="10"/>
        <v>9</v>
      </c>
      <c r="P126" s="364">
        <f t="shared" si="10"/>
        <v>102</v>
      </c>
      <c r="Q126" s="364">
        <f t="shared" si="10"/>
        <v>106</v>
      </c>
      <c r="R126" s="364">
        <f t="shared" si="10"/>
        <v>208</v>
      </c>
      <c r="S126" s="364">
        <f t="shared" si="10"/>
        <v>11</v>
      </c>
      <c r="T126" s="364">
        <f t="shared" si="10"/>
        <v>107</v>
      </c>
      <c r="U126" s="364">
        <f t="shared" si="10"/>
        <v>105</v>
      </c>
      <c r="V126" s="364">
        <f t="shared" si="10"/>
        <v>212</v>
      </c>
      <c r="W126" s="364">
        <f t="shared" si="10"/>
        <v>10</v>
      </c>
      <c r="X126" s="364">
        <f t="shared" si="10"/>
        <v>95</v>
      </c>
      <c r="Y126" s="364">
        <f t="shared" si="10"/>
        <v>92</v>
      </c>
      <c r="Z126" s="364">
        <f t="shared" si="10"/>
        <v>187</v>
      </c>
      <c r="AA126" s="364">
        <f t="shared" si="10"/>
        <v>155</v>
      </c>
      <c r="AB126" s="364">
        <f t="shared" si="10"/>
        <v>125</v>
      </c>
      <c r="AC126" s="364">
        <f t="shared" si="10"/>
        <v>280</v>
      </c>
      <c r="AD126" s="364">
        <f t="shared" si="10"/>
        <v>7</v>
      </c>
      <c r="AE126" s="364"/>
      <c r="AF126" s="364">
        <f t="shared" si="10"/>
        <v>3</v>
      </c>
      <c r="AG126" s="364">
        <f t="shared" si="10"/>
        <v>62</v>
      </c>
      <c r="AH126" s="364">
        <f t="shared" si="10"/>
        <v>72</v>
      </c>
      <c r="AI126" s="364">
        <f t="shared" si="10"/>
        <v>4</v>
      </c>
    </row>
    <row r="127" spans="1:35" s="18" customFormat="1" ht="20.25" customHeight="1">
      <c r="A127" s="1217" t="s">
        <v>722</v>
      </c>
      <c r="B127" s="1188"/>
      <c r="C127" s="1189"/>
      <c r="D127" s="824">
        <f>SUM(D126,D117)</f>
        <v>10</v>
      </c>
      <c r="E127" s="769"/>
      <c r="F127" s="364">
        <f t="shared" ref="F127:AI127" si="11">SUM(F126,F117)</f>
        <v>68</v>
      </c>
      <c r="G127" s="364">
        <f t="shared" si="11"/>
        <v>58</v>
      </c>
      <c r="H127" s="364">
        <f t="shared" si="11"/>
        <v>1216</v>
      </c>
      <c r="I127" s="364">
        <f t="shared" si="11"/>
        <v>613</v>
      </c>
      <c r="J127" s="364">
        <f t="shared" si="11"/>
        <v>603</v>
      </c>
      <c r="K127" s="364">
        <f t="shared" si="11"/>
        <v>16</v>
      </c>
      <c r="L127" s="364">
        <f t="shared" si="11"/>
        <v>168</v>
      </c>
      <c r="M127" s="364">
        <f t="shared" si="11"/>
        <v>177</v>
      </c>
      <c r="N127" s="364">
        <f t="shared" si="11"/>
        <v>345</v>
      </c>
      <c r="O127" s="364">
        <f t="shared" si="11"/>
        <v>13</v>
      </c>
      <c r="P127" s="364">
        <f t="shared" si="11"/>
        <v>145</v>
      </c>
      <c r="Q127" s="364">
        <f t="shared" si="11"/>
        <v>154</v>
      </c>
      <c r="R127" s="364">
        <f t="shared" si="11"/>
        <v>299</v>
      </c>
      <c r="S127" s="364">
        <f t="shared" si="11"/>
        <v>15</v>
      </c>
      <c r="T127" s="364">
        <f t="shared" si="11"/>
        <v>155</v>
      </c>
      <c r="U127" s="364">
        <f t="shared" si="11"/>
        <v>142</v>
      </c>
      <c r="V127" s="364">
        <f t="shared" si="11"/>
        <v>297</v>
      </c>
      <c r="W127" s="364">
        <f t="shared" si="11"/>
        <v>14</v>
      </c>
      <c r="X127" s="364">
        <f t="shared" si="11"/>
        <v>145</v>
      </c>
      <c r="Y127" s="364">
        <f t="shared" si="11"/>
        <v>130</v>
      </c>
      <c r="Z127" s="364">
        <f t="shared" si="11"/>
        <v>275</v>
      </c>
      <c r="AA127" s="364">
        <f t="shared" si="11"/>
        <v>173</v>
      </c>
      <c r="AB127" s="364">
        <f t="shared" si="11"/>
        <v>147</v>
      </c>
      <c r="AC127" s="364">
        <f t="shared" si="11"/>
        <v>320</v>
      </c>
      <c r="AD127" s="364">
        <f>SUM(AD117,AD126)</f>
        <v>8</v>
      </c>
      <c r="AE127" s="912"/>
      <c r="AF127" s="912">
        <f>SUM(AF117,AF126)</f>
        <v>4</v>
      </c>
      <c r="AG127" s="912">
        <f>SUM(AG117,AG126)</f>
        <v>79</v>
      </c>
      <c r="AH127" s="912">
        <f>SUM(AH117,AH126)</f>
        <v>91</v>
      </c>
      <c r="AI127" s="364">
        <f t="shared" si="11"/>
        <v>7</v>
      </c>
    </row>
    <row r="128" spans="1:35" ht="20.25" customHeight="1">
      <c r="A128" s="439" t="s">
        <v>117</v>
      </c>
      <c r="B128" s="439">
        <v>748731</v>
      </c>
      <c r="C128" s="439" t="s">
        <v>20</v>
      </c>
      <c r="D128" s="823">
        <v>1</v>
      </c>
      <c r="E128" s="818" t="s">
        <v>485</v>
      </c>
      <c r="F128" s="440">
        <v>10</v>
      </c>
      <c r="G128" s="440">
        <v>4</v>
      </c>
      <c r="H128" s="440">
        <v>57</v>
      </c>
      <c r="I128" s="440">
        <v>32</v>
      </c>
      <c r="J128" s="440">
        <v>25</v>
      </c>
      <c r="K128" s="441">
        <v>1</v>
      </c>
      <c r="L128" s="441">
        <v>9</v>
      </c>
      <c r="M128" s="441">
        <v>5</v>
      </c>
      <c r="N128" s="441">
        <v>14</v>
      </c>
      <c r="O128" s="441">
        <v>1</v>
      </c>
      <c r="P128" s="441">
        <v>7</v>
      </c>
      <c r="Q128" s="441">
        <v>0</v>
      </c>
      <c r="R128" s="441">
        <v>7</v>
      </c>
      <c r="S128" s="441">
        <v>1</v>
      </c>
      <c r="T128" s="441">
        <v>5</v>
      </c>
      <c r="U128" s="441">
        <v>4</v>
      </c>
      <c r="V128" s="441">
        <v>9</v>
      </c>
      <c r="W128" s="441">
        <v>1</v>
      </c>
      <c r="X128" s="441">
        <v>11</v>
      </c>
      <c r="Y128" s="441">
        <v>16</v>
      </c>
      <c r="Z128" s="441">
        <v>27</v>
      </c>
      <c r="AA128" s="440">
        <v>25</v>
      </c>
      <c r="AB128" s="440">
        <v>18</v>
      </c>
      <c r="AC128" s="440">
        <v>43</v>
      </c>
      <c r="AD128" s="440">
        <v>1</v>
      </c>
      <c r="AE128" s="440"/>
      <c r="AF128" s="440"/>
      <c r="AG128" s="440">
        <v>5</v>
      </c>
      <c r="AH128" s="440">
        <v>6</v>
      </c>
      <c r="AI128" s="440">
        <v>1</v>
      </c>
    </row>
    <row r="129" spans="1:35" ht="20.25" customHeight="1">
      <c r="A129" s="439" t="s">
        <v>117</v>
      </c>
      <c r="B129" s="439">
        <v>726134</v>
      </c>
      <c r="C129" s="439" t="s">
        <v>124</v>
      </c>
      <c r="D129" s="823">
        <v>1</v>
      </c>
      <c r="E129" s="818" t="s">
        <v>485</v>
      </c>
      <c r="F129" s="440"/>
      <c r="G129" s="440">
        <v>6</v>
      </c>
      <c r="H129" s="440">
        <v>120</v>
      </c>
      <c r="I129" s="440">
        <v>64</v>
      </c>
      <c r="J129" s="440">
        <v>56</v>
      </c>
      <c r="K129" s="441">
        <v>1</v>
      </c>
      <c r="L129" s="441">
        <v>12</v>
      </c>
      <c r="M129" s="441">
        <v>11</v>
      </c>
      <c r="N129" s="441">
        <v>23</v>
      </c>
      <c r="O129" s="441">
        <v>2</v>
      </c>
      <c r="P129" s="441">
        <v>16</v>
      </c>
      <c r="Q129" s="441">
        <v>15</v>
      </c>
      <c r="R129" s="441">
        <v>31</v>
      </c>
      <c r="S129" s="441">
        <v>1</v>
      </c>
      <c r="T129" s="441">
        <v>19</v>
      </c>
      <c r="U129" s="441">
        <v>16</v>
      </c>
      <c r="V129" s="441">
        <v>35</v>
      </c>
      <c r="W129" s="441">
        <v>2</v>
      </c>
      <c r="X129" s="441">
        <v>17</v>
      </c>
      <c r="Y129" s="441">
        <v>14</v>
      </c>
      <c r="Z129" s="441">
        <v>31</v>
      </c>
      <c r="AA129" s="440"/>
      <c r="AB129" s="440"/>
      <c r="AC129" s="440"/>
      <c r="AD129" s="440">
        <v>1</v>
      </c>
      <c r="AE129" s="440"/>
      <c r="AF129" s="440"/>
      <c r="AG129" s="440">
        <v>5</v>
      </c>
      <c r="AH129" s="440">
        <v>6</v>
      </c>
      <c r="AI129" s="440"/>
    </row>
    <row r="130" spans="1:35" ht="20.25" customHeight="1">
      <c r="A130" s="439" t="s">
        <v>117</v>
      </c>
      <c r="B130" s="439">
        <v>726116</v>
      </c>
      <c r="C130" s="439" t="s">
        <v>126</v>
      </c>
      <c r="D130" s="823">
        <v>1</v>
      </c>
      <c r="E130" s="818" t="s">
        <v>485</v>
      </c>
      <c r="F130" s="440"/>
      <c r="G130" s="440">
        <v>4</v>
      </c>
      <c r="H130" s="440">
        <v>55</v>
      </c>
      <c r="I130" s="440">
        <v>27</v>
      </c>
      <c r="J130" s="440">
        <v>28</v>
      </c>
      <c r="K130" s="441">
        <v>1</v>
      </c>
      <c r="L130" s="441">
        <v>5</v>
      </c>
      <c r="M130" s="441">
        <v>9</v>
      </c>
      <c r="N130" s="441">
        <v>14</v>
      </c>
      <c r="O130" s="441">
        <v>1</v>
      </c>
      <c r="P130" s="441">
        <v>8</v>
      </c>
      <c r="Q130" s="441">
        <v>5</v>
      </c>
      <c r="R130" s="441">
        <v>13</v>
      </c>
      <c r="S130" s="441">
        <v>1</v>
      </c>
      <c r="T130" s="441">
        <v>5</v>
      </c>
      <c r="U130" s="441">
        <v>8</v>
      </c>
      <c r="V130" s="441">
        <v>13</v>
      </c>
      <c r="W130" s="441">
        <v>1</v>
      </c>
      <c r="X130" s="441">
        <v>9</v>
      </c>
      <c r="Y130" s="441">
        <v>6</v>
      </c>
      <c r="Z130" s="441">
        <v>15</v>
      </c>
      <c r="AA130" s="440">
        <v>8</v>
      </c>
      <c r="AB130" s="440">
        <v>9</v>
      </c>
      <c r="AC130" s="440">
        <v>17</v>
      </c>
      <c r="AD130" s="440"/>
      <c r="AE130" s="440"/>
      <c r="AF130" s="440">
        <v>1</v>
      </c>
      <c r="AG130" s="440">
        <v>4</v>
      </c>
      <c r="AH130" s="440">
        <v>5</v>
      </c>
      <c r="AI130" s="440"/>
    </row>
    <row r="131" spans="1:35" s="19" customFormat="1" ht="20.25" customHeight="1">
      <c r="A131" s="1227" t="s">
        <v>723</v>
      </c>
      <c r="B131" s="1228"/>
      <c r="C131" s="1229"/>
      <c r="D131" s="919">
        <f>SUM(D128:D130)</f>
        <v>3</v>
      </c>
      <c r="E131" s="920"/>
      <c r="F131" s="921">
        <f t="shared" ref="F131:AI131" si="12">SUM(F128:F130)</f>
        <v>10</v>
      </c>
      <c r="G131" s="921">
        <f t="shared" si="12"/>
        <v>14</v>
      </c>
      <c r="H131" s="921">
        <f t="shared" si="12"/>
        <v>232</v>
      </c>
      <c r="I131" s="921">
        <f t="shared" si="12"/>
        <v>123</v>
      </c>
      <c r="J131" s="921">
        <f t="shared" si="12"/>
        <v>109</v>
      </c>
      <c r="K131" s="921">
        <f t="shared" si="12"/>
        <v>3</v>
      </c>
      <c r="L131" s="921">
        <f t="shared" si="12"/>
        <v>26</v>
      </c>
      <c r="M131" s="921">
        <f t="shared" si="12"/>
        <v>25</v>
      </c>
      <c r="N131" s="921">
        <f t="shared" si="12"/>
        <v>51</v>
      </c>
      <c r="O131" s="921">
        <f t="shared" si="12"/>
        <v>4</v>
      </c>
      <c r="P131" s="921">
        <f t="shared" si="12"/>
        <v>31</v>
      </c>
      <c r="Q131" s="921">
        <f t="shared" si="12"/>
        <v>20</v>
      </c>
      <c r="R131" s="921">
        <f t="shared" si="12"/>
        <v>51</v>
      </c>
      <c r="S131" s="921">
        <f t="shared" si="12"/>
        <v>3</v>
      </c>
      <c r="T131" s="921">
        <f t="shared" si="12"/>
        <v>29</v>
      </c>
      <c r="U131" s="921">
        <f t="shared" si="12"/>
        <v>28</v>
      </c>
      <c r="V131" s="921">
        <f t="shared" si="12"/>
        <v>57</v>
      </c>
      <c r="W131" s="921">
        <f t="shared" si="12"/>
        <v>4</v>
      </c>
      <c r="X131" s="921">
        <f t="shared" si="12"/>
        <v>37</v>
      </c>
      <c r="Y131" s="921">
        <f t="shared" si="12"/>
        <v>36</v>
      </c>
      <c r="Z131" s="921">
        <f t="shared" si="12"/>
        <v>73</v>
      </c>
      <c r="AA131" s="921">
        <f t="shared" si="12"/>
        <v>33</v>
      </c>
      <c r="AB131" s="921">
        <f t="shared" si="12"/>
        <v>27</v>
      </c>
      <c r="AC131" s="921">
        <f t="shared" si="12"/>
        <v>60</v>
      </c>
      <c r="AD131" s="921">
        <f t="shared" si="12"/>
        <v>2</v>
      </c>
      <c r="AE131" s="921"/>
      <c r="AF131" s="921">
        <f t="shared" si="12"/>
        <v>1</v>
      </c>
      <c r="AG131" s="921">
        <f t="shared" si="12"/>
        <v>14</v>
      </c>
      <c r="AH131" s="921">
        <f t="shared" si="12"/>
        <v>17</v>
      </c>
      <c r="AI131" s="921">
        <f t="shared" si="12"/>
        <v>1</v>
      </c>
    </row>
    <row r="132" spans="1:35" ht="20.25" customHeight="1">
      <c r="A132" s="38" t="s">
        <v>117</v>
      </c>
      <c r="B132" s="38">
        <v>726132</v>
      </c>
      <c r="C132" s="38" t="s">
        <v>122</v>
      </c>
      <c r="D132" s="825">
        <v>1</v>
      </c>
      <c r="E132" s="819" t="s">
        <v>485</v>
      </c>
      <c r="F132" s="443">
        <v>8</v>
      </c>
      <c r="G132" s="443">
        <v>6</v>
      </c>
      <c r="H132" s="443">
        <v>134</v>
      </c>
      <c r="I132" s="443">
        <v>60</v>
      </c>
      <c r="J132" s="443">
        <v>74</v>
      </c>
      <c r="K132" s="444">
        <v>1</v>
      </c>
      <c r="L132" s="444">
        <v>15</v>
      </c>
      <c r="M132" s="444">
        <v>16</v>
      </c>
      <c r="N132" s="444">
        <v>31</v>
      </c>
      <c r="O132" s="444">
        <v>2</v>
      </c>
      <c r="P132" s="444">
        <v>11</v>
      </c>
      <c r="Q132" s="444">
        <v>24</v>
      </c>
      <c r="R132" s="444">
        <v>35</v>
      </c>
      <c r="S132" s="444">
        <v>2</v>
      </c>
      <c r="T132" s="444">
        <v>19</v>
      </c>
      <c r="U132" s="444">
        <v>20</v>
      </c>
      <c r="V132" s="444">
        <v>39</v>
      </c>
      <c r="W132" s="444">
        <v>1</v>
      </c>
      <c r="X132" s="444">
        <v>15</v>
      </c>
      <c r="Y132" s="444">
        <v>14</v>
      </c>
      <c r="Z132" s="444">
        <v>29</v>
      </c>
      <c r="AA132" s="443">
        <v>22</v>
      </c>
      <c r="AB132" s="443">
        <v>16</v>
      </c>
      <c r="AC132" s="443">
        <v>38</v>
      </c>
      <c r="AD132" s="443">
        <v>1</v>
      </c>
      <c r="AE132" s="443"/>
      <c r="AF132" s="443"/>
      <c r="AG132" s="443">
        <v>12</v>
      </c>
      <c r="AH132" s="443">
        <v>13</v>
      </c>
      <c r="AI132" s="443"/>
    </row>
    <row r="133" spans="1:35" ht="20.25" customHeight="1">
      <c r="A133" s="38" t="s">
        <v>117</v>
      </c>
      <c r="B133" s="38">
        <v>726128</v>
      </c>
      <c r="C133" s="38" t="s">
        <v>128</v>
      </c>
      <c r="D133" s="825">
        <v>1</v>
      </c>
      <c r="E133" s="819" t="s">
        <v>485</v>
      </c>
      <c r="F133" s="443">
        <v>4</v>
      </c>
      <c r="G133" s="443">
        <v>4</v>
      </c>
      <c r="H133" s="443">
        <v>50</v>
      </c>
      <c r="I133" s="443">
        <v>20</v>
      </c>
      <c r="J133" s="443">
        <v>30</v>
      </c>
      <c r="K133" s="444">
        <v>1</v>
      </c>
      <c r="L133" s="444">
        <v>4</v>
      </c>
      <c r="M133" s="444">
        <v>6</v>
      </c>
      <c r="N133" s="444">
        <v>10</v>
      </c>
      <c r="O133" s="444">
        <v>1</v>
      </c>
      <c r="P133" s="444">
        <v>7</v>
      </c>
      <c r="Q133" s="444">
        <v>3</v>
      </c>
      <c r="R133" s="444">
        <v>10</v>
      </c>
      <c r="S133" s="444">
        <v>1</v>
      </c>
      <c r="T133" s="444">
        <v>0</v>
      </c>
      <c r="U133" s="444">
        <v>10</v>
      </c>
      <c r="V133" s="444">
        <v>10</v>
      </c>
      <c r="W133" s="444">
        <v>1</v>
      </c>
      <c r="X133" s="444">
        <v>9</v>
      </c>
      <c r="Y133" s="444">
        <v>11</v>
      </c>
      <c r="Z133" s="444">
        <v>20</v>
      </c>
      <c r="AA133" s="443">
        <v>6</v>
      </c>
      <c r="AB133" s="443">
        <v>10</v>
      </c>
      <c r="AC133" s="443">
        <v>16</v>
      </c>
      <c r="AD133" s="443">
        <v>1</v>
      </c>
      <c r="AE133" s="443"/>
      <c r="AF133" s="443">
        <v>1</v>
      </c>
      <c r="AG133" s="443">
        <v>4</v>
      </c>
      <c r="AH133" s="443">
        <v>6</v>
      </c>
      <c r="AI133" s="443"/>
    </row>
    <row r="134" spans="1:35" ht="20.25" customHeight="1">
      <c r="A134" s="38" t="s">
        <v>117</v>
      </c>
      <c r="B134" s="38">
        <v>726124</v>
      </c>
      <c r="C134" s="38" t="s">
        <v>130</v>
      </c>
      <c r="D134" s="825">
        <v>1</v>
      </c>
      <c r="E134" s="819" t="s">
        <v>485</v>
      </c>
      <c r="F134" s="443"/>
      <c r="G134" s="443">
        <v>4</v>
      </c>
      <c r="H134" s="443">
        <v>44</v>
      </c>
      <c r="I134" s="443">
        <v>14</v>
      </c>
      <c r="J134" s="443">
        <v>30</v>
      </c>
      <c r="K134" s="444">
        <v>1</v>
      </c>
      <c r="L134" s="444">
        <v>1</v>
      </c>
      <c r="M134" s="444">
        <v>11</v>
      </c>
      <c r="N134" s="444">
        <v>12</v>
      </c>
      <c r="O134" s="444">
        <v>1</v>
      </c>
      <c r="P134" s="444">
        <v>4</v>
      </c>
      <c r="Q134" s="444">
        <v>2</v>
      </c>
      <c r="R134" s="444">
        <v>6</v>
      </c>
      <c r="S134" s="444">
        <v>1</v>
      </c>
      <c r="T134" s="444">
        <v>2</v>
      </c>
      <c r="U134" s="444">
        <v>6</v>
      </c>
      <c r="V134" s="444">
        <v>8</v>
      </c>
      <c r="W134" s="444">
        <v>1</v>
      </c>
      <c r="X134" s="444">
        <v>7</v>
      </c>
      <c r="Y134" s="444">
        <v>11</v>
      </c>
      <c r="Z134" s="444">
        <v>18</v>
      </c>
      <c r="AA134" s="443">
        <v>3</v>
      </c>
      <c r="AB134" s="443">
        <v>8</v>
      </c>
      <c r="AC134" s="443">
        <v>11</v>
      </c>
      <c r="AD134" s="443">
        <v>1</v>
      </c>
      <c r="AE134" s="443"/>
      <c r="AF134" s="443">
        <v>1</v>
      </c>
      <c r="AG134" s="443">
        <v>5</v>
      </c>
      <c r="AH134" s="443">
        <v>7</v>
      </c>
      <c r="AI134" s="443">
        <v>1</v>
      </c>
    </row>
    <row r="135" spans="1:35" ht="20.25" customHeight="1">
      <c r="A135" s="38" t="s">
        <v>117</v>
      </c>
      <c r="B135" s="38">
        <v>726123</v>
      </c>
      <c r="C135" s="38" t="s">
        <v>133</v>
      </c>
      <c r="D135" s="825">
        <v>1</v>
      </c>
      <c r="E135" s="819" t="s">
        <v>485</v>
      </c>
      <c r="F135" s="443">
        <v>4</v>
      </c>
      <c r="G135" s="443">
        <v>4</v>
      </c>
      <c r="H135" s="443">
        <v>40</v>
      </c>
      <c r="I135" s="443">
        <v>18</v>
      </c>
      <c r="J135" s="443">
        <v>22</v>
      </c>
      <c r="K135" s="444">
        <v>1</v>
      </c>
      <c r="L135" s="444">
        <v>4</v>
      </c>
      <c r="M135" s="444">
        <v>6</v>
      </c>
      <c r="N135" s="444">
        <v>10</v>
      </c>
      <c r="O135" s="444">
        <v>1</v>
      </c>
      <c r="P135" s="444">
        <v>4</v>
      </c>
      <c r="Q135" s="444">
        <v>4</v>
      </c>
      <c r="R135" s="444">
        <v>8</v>
      </c>
      <c r="S135" s="444">
        <v>1</v>
      </c>
      <c r="T135" s="444">
        <v>4</v>
      </c>
      <c r="U135" s="444">
        <v>6</v>
      </c>
      <c r="V135" s="444">
        <v>10</v>
      </c>
      <c r="W135" s="444">
        <v>1</v>
      </c>
      <c r="X135" s="444">
        <v>6</v>
      </c>
      <c r="Y135" s="444">
        <v>6</v>
      </c>
      <c r="Z135" s="444">
        <v>12</v>
      </c>
      <c r="AA135" s="443">
        <v>8</v>
      </c>
      <c r="AB135" s="443">
        <v>8</v>
      </c>
      <c r="AC135" s="443">
        <v>16</v>
      </c>
      <c r="AD135" s="443"/>
      <c r="AE135" s="443"/>
      <c r="AF135" s="443"/>
      <c r="AG135" s="443">
        <v>5</v>
      </c>
      <c r="AH135" s="443">
        <v>5</v>
      </c>
      <c r="AI135" s="443"/>
    </row>
    <row r="136" spans="1:35" ht="20.25" customHeight="1">
      <c r="A136" s="38" t="s">
        <v>117</v>
      </c>
      <c r="B136" s="38">
        <v>726120</v>
      </c>
      <c r="C136" s="38" t="s">
        <v>135</v>
      </c>
      <c r="D136" s="825">
        <v>1</v>
      </c>
      <c r="E136" s="819" t="s">
        <v>485</v>
      </c>
      <c r="F136" s="443">
        <v>9</v>
      </c>
      <c r="G136" s="443">
        <v>8</v>
      </c>
      <c r="H136" s="443">
        <v>130</v>
      </c>
      <c r="I136" s="443">
        <v>70</v>
      </c>
      <c r="J136" s="443">
        <v>60</v>
      </c>
      <c r="K136" s="444">
        <v>2</v>
      </c>
      <c r="L136" s="444">
        <v>17</v>
      </c>
      <c r="M136" s="444">
        <v>15</v>
      </c>
      <c r="N136" s="444">
        <v>32</v>
      </c>
      <c r="O136" s="444">
        <v>2</v>
      </c>
      <c r="P136" s="444">
        <v>22</v>
      </c>
      <c r="Q136" s="444">
        <v>10</v>
      </c>
      <c r="R136" s="444">
        <v>32</v>
      </c>
      <c r="S136" s="444">
        <v>2</v>
      </c>
      <c r="T136" s="444">
        <v>17</v>
      </c>
      <c r="U136" s="444">
        <v>15</v>
      </c>
      <c r="V136" s="444">
        <v>32</v>
      </c>
      <c r="W136" s="444">
        <v>2</v>
      </c>
      <c r="X136" s="444">
        <v>14</v>
      </c>
      <c r="Y136" s="444">
        <v>20</v>
      </c>
      <c r="Z136" s="444">
        <v>34</v>
      </c>
      <c r="AA136" s="443">
        <v>24</v>
      </c>
      <c r="AB136" s="443">
        <v>24</v>
      </c>
      <c r="AC136" s="443">
        <v>48</v>
      </c>
      <c r="AD136" s="443"/>
      <c r="AE136" s="443"/>
      <c r="AF136" s="443">
        <v>1</v>
      </c>
      <c r="AG136" s="443">
        <v>13</v>
      </c>
      <c r="AH136" s="443">
        <v>14</v>
      </c>
      <c r="AI136" s="443"/>
    </row>
    <row r="137" spans="1:35" ht="20.25" customHeight="1">
      <c r="A137" s="38" t="s">
        <v>117</v>
      </c>
      <c r="B137" s="38">
        <v>726113</v>
      </c>
      <c r="C137" s="38" t="s">
        <v>138</v>
      </c>
      <c r="D137" s="825">
        <v>1</v>
      </c>
      <c r="E137" s="819" t="s">
        <v>485</v>
      </c>
      <c r="F137" s="443"/>
      <c r="G137" s="443">
        <v>4</v>
      </c>
      <c r="H137" s="443">
        <v>38</v>
      </c>
      <c r="I137" s="443">
        <v>17</v>
      </c>
      <c r="J137" s="443">
        <v>21</v>
      </c>
      <c r="K137" s="444">
        <v>1</v>
      </c>
      <c r="L137" s="444">
        <v>4</v>
      </c>
      <c r="M137" s="444">
        <v>3</v>
      </c>
      <c r="N137" s="444">
        <v>7</v>
      </c>
      <c r="O137" s="444">
        <v>1</v>
      </c>
      <c r="P137" s="444">
        <v>2</v>
      </c>
      <c r="Q137" s="444">
        <v>5</v>
      </c>
      <c r="R137" s="444">
        <v>7</v>
      </c>
      <c r="S137" s="444">
        <v>1</v>
      </c>
      <c r="T137" s="444">
        <v>6</v>
      </c>
      <c r="U137" s="444">
        <v>7</v>
      </c>
      <c r="V137" s="444">
        <v>13</v>
      </c>
      <c r="W137" s="444">
        <v>1</v>
      </c>
      <c r="X137" s="444">
        <v>5</v>
      </c>
      <c r="Y137" s="444">
        <v>6</v>
      </c>
      <c r="Z137" s="444">
        <v>11</v>
      </c>
      <c r="AA137" s="443">
        <v>9</v>
      </c>
      <c r="AB137" s="443">
        <v>4</v>
      </c>
      <c r="AC137" s="443">
        <v>13</v>
      </c>
      <c r="AD137" s="443">
        <v>1</v>
      </c>
      <c r="AE137" s="443"/>
      <c r="AF137" s="443">
        <v>1</v>
      </c>
      <c r="AG137" s="443">
        <v>5</v>
      </c>
      <c r="AH137" s="443">
        <v>7</v>
      </c>
      <c r="AI137" s="443"/>
    </row>
    <row r="138" spans="1:35" s="18" customFormat="1" ht="20.25" customHeight="1">
      <c r="A138" s="1217" t="s">
        <v>724</v>
      </c>
      <c r="B138" s="1188"/>
      <c r="C138" s="1189"/>
      <c r="D138" s="824">
        <f>SUM(D132:D137)</f>
        <v>6</v>
      </c>
      <c r="E138" s="769"/>
      <c r="F138" s="364">
        <f t="shared" ref="F138:AI138" si="13">SUM(F132:F137)</f>
        <v>25</v>
      </c>
      <c r="G138" s="364">
        <f t="shared" si="13"/>
        <v>30</v>
      </c>
      <c r="H138" s="364">
        <f t="shared" si="13"/>
        <v>436</v>
      </c>
      <c r="I138" s="364">
        <f t="shared" si="13"/>
        <v>199</v>
      </c>
      <c r="J138" s="364">
        <f t="shared" si="13"/>
        <v>237</v>
      </c>
      <c r="K138" s="364">
        <f t="shared" si="13"/>
        <v>7</v>
      </c>
      <c r="L138" s="364">
        <f t="shared" si="13"/>
        <v>45</v>
      </c>
      <c r="M138" s="364">
        <f t="shared" si="13"/>
        <v>57</v>
      </c>
      <c r="N138" s="364">
        <f t="shared" si="13"/>
        <v>102</v>
      </c>
      <c r="O138" s="364">
        <f t="shared" si="13"/>
        <v>8</v>
      </c>
      <c r="P138" s="364">
        <f t="shared" si="13"/>
        <v>50</v>
      </c>
      <c r="Q138" s="364">
        <f t="shared" si="13"/>
        <v>48</v>
      </c>
      <c r="R138" s="364">
        <f t="shared" si="13"/>
        <v>98</v>
      </c>
      <c r="S138" s="364">
        <f t="shared" si="13"/>
        <v>8</v>
      </c>
      <c r="T138" s="364">
        <f t="shared" si="13"/>
        <v>48</v>
      </c>
      <c r="U138" s="364">
        <f t="shared" si="13"/>
        <v>64</v>
      </c>
      <c r="V138" s="364">
        <f t="shared" si="13"/>
        <v>112</v>
      </c>
      <c r="W138" s="364">
        <f t="shared" si="13"/>
        <v>7</v>
      </c>
      <c r="X138" s="364">
        <f t="shared" si="13"/>
        <v>56</v>
      </c>
      <c r="Y138" s="364">
        <f t="shared" si="13"/>
        <v>68</v>
      </c>
      <c r="Z138" s="364">
        <f t="shared" si="13"/>
        <v>124</v>
      </c>
      <c r="AA138" s="364">
        <f t="shared" si="13"/>
        <v>72</v>
      </c>
      <c r="AB138" s="364">
        <f t="shared" si="13"/>
        <v>70</v>
      </c>
      <c r="AC138" s="364">
        <f t="shared" si="13"/>
        <v>142</v>
      </c>
      <c r="AD138" s="364">
        <f t="shared" si="13"/>
        <v>4</v>
      </c>
      <c r="AE138" s="364"/>
      <c r="AF138" s="364">
        <f t="shared" si="13"/>
        <v>4</v>
      </c>
      <c r="AG138" s="364">
        <f t="shared" si="13"/>
        <v>44</v>
      </c>
      <c r="AH138" s="364">
        <f t="shared" si="13"/>
        <v>52</v>
      </c>
      <c r="AI138" s="364">
        <f t="shared" si="13"/>
        <v>1</v>
      </c>
    </row>
    <row r="139" spans="1:35" s="18" customFormat="1" ht="20.25" customHeight="1">
      <c r="A139" s="1217" t="s">
        <v>725</v>
      </c>
      <c r="B139" s="1188"/>
      <c r="C139" s="1189"/>
      <c r="D139" s="824">
        <f>SUM(D138,D131)</f>
        <v>9</v>
      </c>
      <c r="E139" s="769"/>
      <c r="F139" s="364">
        <f t="shared" ref="F139:AI139" si="14">SUM(F138,F131)</f>
        <v>35</v>
      </c>
      <c r="G139" s="364">
        <f t="shared" si="14"/>
        <v>44</v>
      </c>
      <c r="H139" s="364">
        <f t="shared" si="14"/>
        <v>668</v>
      </c>
      <c r="I139" s="364">
        <f t="shared" si="14"/>
        <v>322</v>
      </c>
      <c r="J139" s="364">
        <f t="shared" si="14"/>
        <v>346</v>
      </c>
      <c r="K139" s="364">
        <f t="shared" si="14"/>
        <v>10</v>
      </c>
      <c r="L139" s="364">
        <f t="shared" si="14"/>
        <v>71</v>
      </c>
      <c r="M139" s="364">
        <f t="shared" si="14"/>
        <v>82</v>
      </c>
      <c r="N139" s="364">
        <f t="shared" si="14"/>
        <v>153</v>
      </c>
      <c r="O139" s="364">
        <f t="shared" si="14"/>
        <v>12</v>
      </c>
      <c r="P139" s="364">
        <f t="shared" si="14"/>
        <v>81</v>
      </c>
      <c r="Q139" s="364">
        <f t="shared" si="14"/>
        <v>68</v>
      </c>
      <c r="R139" s="364">
        <f t="shared" si="14"/>
        <v>149</v>
      </c>
      <c r="S139" s="364">
        <f t="shared" si="14"/>
        <v>11</v>
      </c>
      <c r="T139" s="364">
        <f t="shared" si="14"/>
        <v>77</v>
      </c>
      <c r="U139" s="364">
        <f t="shared" si="14"/>
        <v>92</v>
      </c>
      <c r="V139" s="364">
        <f t="shared" si="14"/>
        <v>169</v>
      </c>
      <c r="W139" s="364">
        <f t="shared" si="14"/>
        <v>11</v>
      </c>
      <c r="X139" s="364">
        <f t="shared" si="14"/>
        <v>93</v>
      </c>
      <c r="Y139" s="364">
        <f t="shared" si="14"/>
        <v>104</v>
      </c>
      <c r="Z139" s="364">
        <f t="shared" si="14"/>
        <v>197</v>
      </c>
      <c r="AA139" s="364">
        <f t="shared" si="14"/>
        <v>105</v>
      </c>
      <c r="AB139" s="364">
        <f t="shared" si="14"/>
        <v>97</v>
      </c>
      <c r="AC139" s="364">
        <f t="shared" si="14"/>
        <v>202</v>
      </c>
      <c r="AD139" s="364">
        <f>SUM(AD131,AD138)</f>
        <v>6</v>
      </c>
      <c r="AE139" s="912"/>
      <c r="AF139" s="912">
        <f>SUM(AF131,AF138)</f>
        <v>5</v>
      </c>
      <c r="AG139" s="912">
        <f>SUM(AG131,AG138)</f>
        <v>58</v>
      </c>
      <c r="AH139" s="912">
        <f>SUM(AH131,AH138)</f>
        <v>69</v>
      </c>
      <c r="AI139" s="364">
        <f t="shared" si="14"/>
        <v>2</v>
      </c>
    </row>
    <row r="140" spans="1:35" ht="20.25" customHeight="1">
      <c r="A140" s="439" t="s">
        <v>390</v>
      </c>
      <c r="B140" s="439">
        <v>726662</v>
      </c>
      <c r="C140" s="439" t="s">
        <v>392</v>
      </c>
      <c r="D140" s="823">
        <v>1</v>
      </c>
      <c r="E140" s="818" t="s">
        <v>485</v>
      </c>
      <c r="F140" s="440">
        <v>22</v>
      </c>
      <c r="G140" s="440">
        <v>9</v>
      </c>
      <c r="H140" s="440">
        <v>233</v>
      </c>
      <c r="I140" s="440">
        <v>114</v>
      </c>
      <c r="J140" s="440">
        <v>119</v>
      </c>
      <c r="K140" s="441">
        <v>3</v>
      </c>
      <c r="L140" s="441">
        <v>40</v>
      </c>
      <c r="M140" s="441">
        <v>40</v>
      </c>
      <c r="N140" s="441">
        <v>80</v>
      </c>
      <c r="O140" s="441">
        <v>2</v>
      </c>
      <c r="P140" s="441">
        <v>24</v>
      </c>
      <c r="Q140" s="441">
        <v>28</v>
      </c>
      <c r="R140" s="441">
        <v>52</v>
      </c>
      <c r="S140" s="441">
        <v>2</v>
      </c>
      <c r="T140" s="441">
        <v>30</v>
      </c>
      <c r="U140" s="441">
        <v>27</v>
      </c>
      <c r="V140" s="441">
        <v>57</v>
      </c>
      <c r="W140" s="441">
        <v>2</v>
      </c>
      <c r="X140" s="441">
        <v>20</v>
      </c>
      <c r="Y140" s="441">
        <v>24</v>
      </c>
      <c r="Z140" s="441">
        <v>44</v>
      </c>
      <c r="AA140" s="440">
        <v>33</v>
      </c>
      <c r="AB140" s="440">
        <v>18</v>
      </c>
      <c r="AC140" s="440">
        <v>51</v>
      </c>
      <c r="AD140" s="440">
        <v>1</v>
      </c>
      <c r="AE140" s="440"/>
      <c r="AF140" s="440">
        <v>1</v>
      </c>
      <c r="AG140" s="440">
        <v>13</v>
      </c>
      <c r="AH140" s="440">
        <v>15</v>
      </c>
      <c r="AI140" s="440">
        <v>2</v>
      </c>
    </row>
    <row r="141" spans="1:35" ht="20.25" customHeight="1">
      <c r="A141" s="439" t="s">
        <v>390</v>
      </c>
      <c r="B141" s="439">
        <v>726330</v>
      </c>
      <c r="C141" s="439" t="s">
        <v>410</v>
      </c>
      <c r="D141" s="823">
        <v>1</v>
      </c>
      <c r="E141" s="818" t="s">
        <v>485</v>
      </c>
      <c r="F141" s="440">
        <v>7</v>
      </c>
      <c r="G141" s="440">
        <v>4</v>
      </c>
      <c r="H141" s="440">
        <v>69</v>
      </c>
      <c r="I141" s="440">
        <v>41</v>
      </c>
      <c r="J141" s="440">
        <v>28</v>
      </c>
      <c r="K141" s="441">
        <v>1</v>
      </c>
      <c r="L141" s="441">
        <v>7</v>
      </c>
      <c r="M141" s="441">
        <v>8</v>
      </c>
      <c r="N141" s="441">
        <v>15</v>
      </c>
      <c r="O141" s="441">
        <v>1</v>
      </c>
      <c r="P141" s="441">
        <v>7</v>
      </c>
      <c r="Q141" s="441">
        <v>10</v>
      </c>
      <c r="R141" s="441">
        <v>17</v>
      </c>
      <c r="S141" s="441">
        <v>1</v>
      </c>
      <c r="T141" s="441">
        <v>14</v>
      </c>
      <c r="U141" s="441">
        <v>4</v>
      </c>
      <c r="V141" s="441">
        <v>18</v>
      </c>
      <c r="W141" s="441">
        <v>1</v>
      </c>
      <c r="X141" s="441">
        <v>13</v>
      </c>
      <c r="Y141" s="441">
        <v>6</v>
      </c>
      <c r="Z141" s="441">
        <v>19</v>
      </c>
      <c r="AA141" s="440">
        <v>6</v>
      </c>
      <c r="AB141" s="440">
        <v>13</v>
      </c>
      <c r="AC141" s="440">
        <v>19</v>
      </c>
      <c r="AD141" s="440">
        <v>1</v>
      </c>
      <c r="AE141" s="440"/>
      <c r="AF141" s="440">
        <v>1</v>
      </c>
      <c r="AG141" s="440">
        <v>6</v>
      </c>
      <c r="AH141" s="440">
        <v>8</v>
      </c>
      <c r="AI141" s="440"/>
    </row>
    <row r="142" spans="1:35" ht="20.25" customHeight="1">
      <c r="A142" s="439" t="s">
        <v>390</v>
      </c>
      <c r="B142" s="439">
        <v>726572</v>
      </c>
      <c r="C142" s="439" t="s">
        <v>413</v>
      </c>
      <c r="D142" s="823">
        <v>1</v>
      </c>
      <c r="E142" s="818" t="s">
        <v>485</v>
      </c>
      <c r="F142" s="440">
        <v>11</v>
      </c>
      <c r="G142" s="440">
        <v>11</v>
      </c>
      <c r="H142" s="440">
        <v>307</v>
      </c>
      <c r="I142" s="440">
        <v>149</v>
      </c>
      <c r="J142" s="440">
        <v>158</v>
      </c>
      <c r="K142" s="441">
        <v>2</v>
      </c>
      <c r="L142" s="441">
        <v>25</v>
      </c>
      <c r="M142" s="441">
        <v>18</v>
      </c>
      <c r="N142" s="441">
        <v>43</v>
      </c>
      <c r="O142" s="441">
        <v>3</v>
      </c>
      <c r="P142" s="441">
        <v>37</v>
      </c>
      <c r="Q142" s="441">
        <v>40</v>
      </c>
      <c r="R142" s="441">
        <v>77</v>
      </c>
      <c r="S142" s="441">
        <v>3</v>
      </c>
      <c r="T142" s="441">
        <v>37</v>
      </c>
      <c r="U142" s="441">
        <v>46</v>
      </c>
      <c r="V142" s="441">
        <v>83</v>
      </c>
      <c r="W142" s="441">
        <v>3</v>
      </c>
      <c r="X142" s="441">
        <v>50</v>
      </c>
      <c r="Y142" s="441">
        <v>54</v>
      </c>
      <c r="Z142" s="441">
        <v>104</v>
      </c>
      <c r="AA142" s="440">
        <v>70</v>
      </c>
      <c r="AB142" s="440">
        <v>72</v>
      </c>
      <c r="AC142" s="440">
        <v>142</v>
      </c>
      <c r="AD142" s="440">
        <v>1</v>
      </c>
      <c r="AE142" s="440"/>
      <c r="AF142" s="440">
        <v>1</v>
      </c>
      <c r="AG142" s="440">
        <v>21</v>
      </c>
      <c r="AH142" s="440">
        <v>23</v>
      </c>
      <c r="AI142" s="440">
        <v>3</v>
      </c>
    </row>
    <row r="143" spans="1:35" ht="20.25" customHeight="1">
      <c r="A143" s="439" t="s">
        <v>390</v>
      </c>
      <c r="B143" s="439">
        <v>726660</v>
      </c>
      <c r="C143" s="439" t="s">
        <v>418</v>
      </c>
      <c r="D143" s="823">
        <v>1</v>
      </c>
      <c r="E143" s="818" t="s">
        <v>485</v>
      </c>
      <c r="F143" s="440">
        <v>25</v>
      </c>
      <c r="G143" s="440">
        <v>12</v>
      </c>
      <c r="H143" s="440">
        <v>295</v>
      </c>
      <c r="I143" s="440">
        <v>142</v>
      </c>
      <c r="J143" s="440">
        <v>153</v>
      </c>
      <c r="K143" s="441">
        <v>3</v>
      </c>
      <c r="L143" s="441">
        <v>29</v>
      </c>
      <c r="M143" s="441">
        <v>36</v>
      </c>
      <c r="N143" s="441">
        <v>65</v>
      </c>
      <c r="O143" s="441">
        <v>3</v>
      </c>
      <c r="P143" s="441">
        <v>43</v>
      </c>
      <c r="Q143" s="441">
        <v>35</v>
      </c>
      <c r="R143" s="441">
        <v>78</v>
      </c>
      <c r="S143" s="441">
        <v>3</v>
      </c>
      <c r="T143" s="441">
        <v>34</v>
      </c>
      <c r="U143" s="441">
        <v>38</v>
      </c>
      <c r="V143" s="441">
        <v>72</v>
      </c>
      <c r="W143" s="441">
        <v>3</v>
      </c>
      <c r="X143" s="441">
        <v>36</v>
      </c>
      <c r="Y143" s="441">
        <v>44</v>
      </c>
      <c r="Z143" s="441">
        <v>80</v>
      </c>
      <c r="AA143" s="440">
        <v>31</v>
      </c>
      <c r="AB143" s="440">
        <v>28</v>
      </c>
      <c r="AC143" s="440">
        <v>59</v>
      </c>
      <c r="AD143" s="440">
        <v>1</v>
      </c>
      <c r="AE143" s="440"/>
      <c r="AF143" s="440">
        <v>1</v>
      </c>
      <c r="AG143" s="440">
        <v>11</v>
      </c>
      <c r="AH143" s="440">
        <v>13</v>
      </c>
      <c r="AI143" s="440">
        <v>1</v>
      </c>
    </row>
    <row r="144" spans="1:35" ht="20.25" customHeight="1">
      <c r="A144" s="439" t="s">
        <v>390</v>
      </c>
      <c r="B144" s="439">
        <v>726656</v>
      </c>
      <c r="C144" s="439" t="s">
        <v>424</v>
      </c>
      <c r="D144" s="823">
        <v>1</v>
      </c>
      <c r="E144" s="818" t="s">
        <v>485</v>
      </c>
      <c r="F144" s="440">
        <v>5</v>
      </c>
      <c r="G144" s="440">
        <v>6</v>
      </c>
      <c r="H144" s="440">
        <v>123</v>
      </c>
      <c r="I144" s="440">
        <v>61</v>
      </c>
      <c r="J144" s="440">
        <v>62</v>
      </c>
      <c r="K144" s="441">
        <v>1</v>
      </c>
      <c r="L144" s="441">
        <v>17</v>
      </c>
      <c r="M144" s="441">
        <v>15</v>
      </c>
      <c r="N144" s="441">
        <v>32</v>
      </c>
      <c r="O144" s="441">
        <v>2</v>
      </c>
      <c r="P144" s="441">
        <v>16</v>
      </c>
      <c r="Q144" s="441">
        <v>20</v>
      </c>
      <c r="R144" s="441">
        <v>36</v>
      </c>
      <c r="S144" s="441">
        <v>1</v>
      </c>
      <c r="T144" s="441">
        <v>15</v>
      </c>
      <c r="U144" s="441">
        <v>10</v>
      </c>
      <c r="V144" s="441">
        <v>25</v>
      </c>
      <c r="W144" s="441">
        <v>2</v>
      </c>
      <c r="X144" s="441">
        <v>13</v>
      </c>
      <c r="Y144" s="441">
        <v>17</v>
      </c>
      <c r="Z144" s="441">
        <v>30</v>
      </c>
      <c r="AA144" s="440">
        <v>17</v>
      </c>
      <c r="AB144" s="440">
        <v>14</v>
      </c>
      <c r="AC144" s="440">
        <v>31</v>
      </c>
      <c r="AD144" s="440"/>
      <c r="AE144" s="440"/>
      <c r="AF144" s="440">
        <v>1</v>
      </c>
      <c r="AG144" s="440">
        <v>6</v>
      </c>
      <c r="AH144" s="440">
        <v>7</v>
      </c>
      <c r="AI144" s="440">
        <v>2</v>
      </c>
    </row>
    <row r="145" spans="1:35" ht="20.25" customHeight="1">
      <c r="A145" s="439" t="s">
        <v>390</v>
      </c>
      <c r="B145" s="439">
        <v>726651</v>
      </c>
      <c r="C145" s="439" t="s">
        <v>437</v>
      </c>
      <c r="D145" s="823">
        <v>1</v>
      </c>
      <c r="E145" s="818" t="s">
        <v>485</v>
      </c>
      <c r="F145" s="440">
        <v>18</v>
      </c>
      <c r="G145" s="440">
        <v>4</v>
      </c>
      <c r="H145" s="440">
        <v>78</v>
      </c>
      <c r="I145" s="440">
        <v>46</v>
      </c>
      <c r="J145" s="440">
        <v>32</v>
      </c>
      <c r="K145" s="441">
        <v>1</v>
      </c>
      <c r="L145" s="441">
        <v>10</v>
      </c>
      <c r="M145" s="441">
        <v>11</v>
      </c>
      <c r="N145" s="441">
        <v>21</v>
      </c>
      <c r="O145" s="441">
        <v>1</v>
      </c>
      <c r="P145" s="441">
        <v>15</v>
      </c>
      <c r="Q145" s="441">
        <v>5</v>
      </c>
      <c r="R145" s="441">
        <v>20</v>
      </c>
      <c r="S145" s="441">
        <v>1</v>
      </c>
      <c r="T145" s="441">
        <v>12</v>
      </c>
      <c r="U145" s="441">
        <v>9</v>
      </c>
      <c r="V145" s="441">
        <v>21</v>
      </c>
      <c r="W145" s="441">
        <v>1</v>
      </c>
      <c r="X145" s="441">
        <v>9</v>
      </c>
      <c r="Y145" s="441">
        <v>7</v>
      </c>
      <c r="Z145" s="441">
        <v>16</v>
      </c>
      <c r="AA145" s="440">
        <v>40</v>
      </c>
      <c r="AB145" s="440">
        <v>44</v>
      </c>
      <c r="AC145" s="440">
        <v>84</v>
      </c>
      <c r="AD145" s="440">
        <v>1</v>
      </c>
      <c r="AE145" s="440"/>
      <c r="AF145" s="440">
        <v>1</v>
      </c>
      <c r="AG145" s="440">
        <v>17</v>
      </c>
      <c r="AH145" s="440">
        <v>19</v>
      </c>
      <c r="AI145" s="440">
        <v>1</v>
      </c>
    </row>
    <row r="146" spans="1:35" ht="20.25" customHeight="1">
      <c r="A146" s="439" t="s">
        <v>390</v>
      </c>
      <c r="B146" s="439">
        <v>726568</v>
      </c>
      <c r="C146" s="439" t="s">
        <v>438</v>
      </c>
      <c r="D146" s="823">
        <v>1</v>
      </c>
      <c r="E146" s="818" t="s">
        <v>485</v>
      </c>
      <c r="F146" s="440"/>
      <c r="G146" s="440">
        <v>8</v>
      </c>
      <c r="H146" s="440">
        <v>198</v>
      </c>
      <c r="I146" s="440">
        <v>109</v>
      </c>
      <c r="J146" s="440">
        <v>89</v>
      </c>
      <c r="K146" s="441">
        <v>2</v>
      </c>
      <c r="L146" s="441">
        <v>33</v>
      </c>
      <c r="M146" s="441">
        <v>24</v>
      </c>
      <c r="N146" s="441">
        <v>57</v>
      </c>
      <c r="O146" s="441">
        <v>2</v>
      </c>
      <c r="P146" s="441">
        <v>31</v>
      </c>
      <c r="Q146" s="441">
        <v>28</v>
      </c>
      <c r="R146" s="441">
        <v>59</v>
      </c>
      <c r="S146" s="441">
        <v>2</v>
      </c>
      <c r="T146" s="441">
        <v>20</v>
      </c>
      <c r="U146" s="441">
        <v>12</v>
      </c>
      <c r="V146" s="441">
        <v>32</v>
      </c>
      <c r="W146" s="441">
        <v>2</v>
      </c>
      <c r="X146" s="441">
        <v>25</v>
      </c>
      <c r="Y146" s="441">
        <v>25</v>
      </c>
      <c r="Z146" s="441">
        <v>50</v>
      </c>
      <c r="AA146" s="440"/>
      <c r="AB146" s="440"/>
      <c r="AC146" s="440"/>
      <c r="AD146" s="440">
        <v>1</v>
      </c>
      <c r="AE146" s="440"/>
      <c r="AF146" s="440">
        <v>1</v>
      </c>
      <c r="AG146" s="440">
        <v>9</v>
      </c>
      <c r="AH146" s="440">
        <v>11</v>
      </c>
      <c r="AI146" s="440">
        <v>1</v>
      </c>
    </row>
    <row r="147" spans="1:35" s="18" customFormat="1" ht="20.25" customHeight="1">
      <c r="A147" s="1217" t="s">
        <v>726</v>
      </c>
      <c r="B147" s="1188"/>
      <c r="C147" s="1189"/>
      <c r="D147" s="824">
        <f>SUM(D140:D146)</f>
        <v>7</v>
      </c>
      <c r="E147" s="769"/>
      <c r="F147" s="364">
        <f t="shared" ref="F147:AI147" si="15">SUM(F140:F146)</f>
        <v>88</v>
      </c>
      <c r="G147" s="364">
        <f t="shared" si="15"/>
        <v>54</v>
      </c>
      <c r="H147" s="364">
        <f t="shared" si="15"/>
        <v>1303</v>
      </c>
      <c r="I147" s="364">
        <f t="shared" si="15"/>
        <v>662</v>
      </c>
      <c r="J147" s="364">
        <f t="shared" si="15"/>
        <v>641</v>
      </c>
      <c r="K147" s="364">
        <f t="shared" si="15"/>
        <v>13</v>
      </c>
      <c r="L147" s="364">
        <f t="shared" si="15"/>
        <v>161</v>
      </c>
      <c r="M147" s="364">
        <f t="shared" si="15"/>
        <v>152</v>
      </c>
      <c r="N147" s="364">
        <f t="shared" si="15"/>
        <v>313</v>
      </c>
      <c r="O147" s="364">
        <f t="shared" si="15"/>
        <v>14</v>
      </c>
      <c r="P147" s="364">
        <f t="shared" si="15"/>
        <v>173</v>
      </c>
      <c r="Q147" s="364">
        <f t="shared" si="15"/>
        <v>166</v>
      </c>
      <c r="R147" s="364">
        <f t="shared" si="15"/>
        <v>339</v>
      </c>
      <c r="S147" s="364">
        <f t="shared" si="15"/>
        <v>13</v>
      </c>
      <c r="T147" s="364">
        <f t="shared" si="15"/>
        <v>162</v>
      </c>
      <c r="U147" s="364">
        <f t="shared" si="15"/>
        <v>146</v>
      </c>
      <c r="V147" s="364">
        <f t="shared" si="15"/>
        <v>308</v>
      </c>
      <c r="W147" s="364">
        <f t="shared" si="15"/>
        <v>14</v>
      </c>
      <c r="X147" s="364">
        <f t="shared" si="15"/>
        <v>166</v>
      </c>
      <c r="Y147" s="364">
        <f t="shared" si="15"/>
        <v>177</v>
      </c>
      <c r="Z147" s="364">
        <f t="shared" si="15"/>
        <v>343</v>
      </c>
      <c r="AA147" s="364">
        <f t="shared" si="15"/>
        <v>197</v>
      </c>
      <c r="AB147" s="364">
        <f t="shared" si="15"/>
        <v>189</v>
      </c>
      <c r="AC147" s="364">
        <f t="shared" si="15"/>
        <v>386</v>
      </c>
      <c r="AD147" s="364">
        <f t="shared" si="15"/>
        <v>6</v>
      </c>
      <c r="AE147" s="364"/>
      <c r="AF147" s="364">
        <f t="shared" si="15"/>
        <v>7</v>
      </c>
      <c r="AG147" s="364">
        <f t="shared" si="15"/>
        <v>83</v>
      </c>
      <c r="AH147" s="364">
        <f t="shared" si="15"/>
        <v>96</v>
      </c>
      <c r="AI147" s="364">
        <f t="shared" si="15"/>
        <v>10</v>
      </c>
    </row>
    <row r="148" spans="1:35" ht="20.25" customHeight="1">
      <c r="A148" s="38" t="s">
        <v>390</v>
      </c>
      <c r="B148" s="38">
        <v>726640</v>
      </c>
      <c r="C148" s="38" t="s">
        <v>400</v>
      </c>
      <c r="D148" s="825">
        <v>1</v>
      </c>
      <c r="E148" s="819" t="s">
        <v>485</v>
      </c>
      <c r="F148" s="443"/>
      <c r="G148" s="443">
        <v>4</v>
      </c>
      <c r="H148" s="443">
        <v>55</v>
      </c>
      <c r="I148" s="443">
        <v>26</v>
      </c>
      <c r="J148" s="443">
        <v>29</v>
      </c>
      <c r="K148" s="444">
        <v>1</v>
      </c>
      <c r="L148" s="444">
        <v>8</v>
      </c>
      <c r="M148" s="444">
        <v>6</v>
      </c>
      <c r="N148" s="444">
        <v>14</v>
      </c>
      <c r="O148" s="444">
        <v>1</v>
      </c>
      <c r="P148" s="444">
        <v>3</v>
      </c>
      <c r="Q148" s="444">
        <v>10</v>
      </c>
      <c r="R148" s="444">
        <v>13</v>
      </c>
      <c r="S148" s="444">
        <v>1</v>
      </c>
      <c r="T148" s="444">
        <v>10</v>
      </c>
      <c r="U148" s="444">
        <v>6</v>
      </c>
      <c r="V148" s="444">
        <v>16</v>
      </c>
      <c r="W148" s="444">
        <v>1</v>
      </c>
      <c r="X148" s="444">
        <v>5</v>
      </c>
      <c r="Y148" s="444">
        <v>7</v>
      </c>
      <c r="Z148" s="444">
        <v>12</v>
      </c>
      <c r="AA148" s="443">
        <v>8</v>
      </c>
      <c r="AB148" s="443">
        <v>13</v>
      </c>
      <c r="AC148" s="443">
        <v>21</v>
      </c>
      <c r="AD148" s="443">
        <v>1</v>
      </c>
      <c r="AE148" s="443"/>
      <c r="AF148" s="443"/>
      <c r="AG148" s="443">
        <v>6</v>
      </c>
      <c r="AH148" s="443">
        <v>7</v>
      </c>
      <c r="AI148" s="443"/>
    </row>
    <row r="149" spans="1:35" ht="20.25" customHeight="1">
      <c r="A149" s="38" t="s">
        <v>390</v>
      </c>
      <c r="B149" s="38">
        <v>726350</v>
      </c>
      <c r="C149" s="38" t="s">
        <v>404</v>
      </c>
      <c r="D149" s="825">
        <v>1</v>
      </c>
      <c r="E149" s="819" t="s">
        <v>485</v>
      </c>
      <c r="F149" s="443"/>
      <c r="G149" s="443">
        <v>4</v>
      </c>
      <c r="H149" s="443">
        <v>67</v>
      </c>
      <c r="I149" s="443">
        <v>29</v>
      </c>
      <c r="J149" s="443">
        <v>38</v>
      </c>
      <c r="K149" s="444">
        <v>1</v>
      </c>
      <c r="L149" s="444">
        <v>5</v>
      </c>
      <c r="M149" s="444">
        <v>8</v>
      </c>
      <c r="N149" s="444">
        <v>13</v>
      </c>
      <c r="O149" s="444">
        <v>1</v>
      </c>
      <c r="P149" s="444">
        <v>6</v>
      </c>
      <c r="Q149" s="444">
        <v>10</v>
      </c>
      <c r="R149" s="444">
        <v>16</v>
      </c>
      <c r="S149" s="444">
        <v>1</v>
      </c>
      <c r="T149" s="444">
        <v>8</v>
      </c>
      <c r="U149" s="444">
        <v>12</v>
      </c>
      <c r="V149" s="444">
        <v>20</v>
      </c>
      <c r="W149" s="444">
        <v>1</v>
      </c>
      <c r="X149" s="444">
        <v>10</v>
      </c>
      <c r="Y149" s="444">
        <v>8</v>
      </c>
      <c r="Z149" s="444">
        <v>18</v>
      </c>
      <c r="AA149" s="443"/>
      <c r="AB149" s="443"/>
      <c r="AC149" s="443"/>
      <c r="AD149" s="443"/>
      <c r="AE149" s="443"/>
      <c r="AF149" s="443">
        <v>1</v>
      </c>
      <c r="AG149" s="443">
        <v>4</v>
      </c>
      <c r="AH149" s="443">
        <v>5</v>
      </c>
      <c r="AI149" s="443">
        <v>1</v>
      </c>
    </row>
    <row r="150" spans="1:35" ht="20.25" customHeight="1">
      <c r="A150" s="38" t="s">
        <v>390</v>
      </c>
      <c r="B150" s="38">
        <v>726609</v>
      </c>
      <c r="C150" s="38" t="s">
        <v>412</v>
      </c>
      <c r="D150" s="825">
        <v>1</v>
      </c>
      <c r="E150" s="819" t="s">
        <v>485</v>
      </c>
      <c r="F150" s="443">
        <v>8</v>
      </c>
      <c r="G150" s="443">
        <v>4</v>
      </c>
      <c r="H150" s="443">
        <v>86</v>
      </c>
      <c r="I150" s="443">
        <v>43</v>
      </c>
      <c r="J150" s="443">
        <v>43</v>
      </c>
      <c r="K150" s="444">
        <v>1</v>
      </c>
      <c r="L150" s="444">
        <v>12</v>
      </c>
      <c r="M150" s="444">
        <v>11</v>
      </c>
      <c r="N150" s="444">
        <v>23</v>
      </c>
      <c r="O150" s="444">
        <v>1</v>
      </c>
      <c r="P150" s="444">
        <v>12</v>
      </c>
      <c r="Q150" s="444">
        <v>10</v>
      </c>
      <c r="R150" s="444">
        <v>22</v>
      </c>
      <c r="S150" s="444">
        <v>1</v>
      </c>
      <c r="T150" s="444">
        <v>10</v>
      </c>
      <c r="U150" s="444">
        <v>12</v>
      </c>
      <c r="V150" s="444">
        <v>22</v>
      </c>
      <c r="W150" s="444">
        <v>1</v>
      </c>
      <c r="X150" s="444">
        <v>9</v>
      </c>
      <c r="Y150" s="444">
        <v>10</v>
      </c>
      <c r="Z150" s="444">
        <v>19</v>
      </c>
      <c r="AA150" s="443">
        <v>2</v>
      </c>
      <c r="AB150" s="443">
        <v>1</v>
      </c>
      <c r="AC150" s="443">
        <v>3</v>
      </c>
      <c r="AD150" s="443">
        <v>1</v>
      </c>
      <c r="AE150" s="443"/>
      <c r="AF150" s="443">
        <v>1</v>
      </c>
      <c r="AG150" s="443">
        <v>6</v>
      </c>
      <c r="AH150" s="443">
        <v>8</v>
      </c>
      <c r="AI150" s="443"/>
    </row>
    <row r="151" spans="1:35" ht="20.25" customHeight="1">
      <c r="A151" s="38" t="s">
        <v>390</v>
      </c>
      <c r="B151" s="38">
        <v>726596</v>
      </c>
      <c r="C151" s="38" t="s">
        <v>426</v>
      </c>
      <c r="D151" s="825">
        <v>1</v>
      </c>
      <c r="E151" s="819" t="s">
        <v>485</v>
      </c>
      <c r="F151" s="443">
        <v>12</v>
      </c>
      <c r="G151" s="443">
        <v>4</v>
      </c>
      <c r="H151" s="443">
        <v>69</v>
      </c>
      <c r="I151" s="443">
        <v>32</v>
      </c>
      <c r="J151" s="443">
        <v>37</v>
      </c>
      <c r="K151" s="444">
        <v>1</v>
      </c>
      <c r="L151" s="444">
        <v>7</v>
      </c>
      <c r="M151" s="444">
        <v>10</v>
      </c>
      <c r="N151" s="444">
        <v>17</v>
      </c>
      <c r="O151" s="444">
        <v>1</v>
      </c>
      <c r="P151" s="444">
        <v>8</v>
      </c>
      <c r="Q151" s="444">
        <v>7</v>
      </c>
      <c r="R151" s="444">
        <v>15</v>
      </c>
      <c r="S151" s="444">
        <v>1</v>
      </c>
      <c r="T151" s="444">
        <v>6</v>
      </c>
      <c r="U151" s="444">
        <v>10</v>
      </c>
      <c r="V151" s="444">
        <v>16</v>
      </c>
      <c r="W151" s="444">
        <v>1</v>
      </c>
      <c r="X151" s="444">
        <v>11</v>
      </c>
      <c r="Y151" s="444">
        <v>10</v>
      </c>
      <c r="Z151" s="444">
        <v>21</v>
      </c>
      <c r="AA151" s="443">
        <v>11</v>
      </c>
      <c r="AB151" s="443">
        <v>10</v>
      </c>
      <c r="AC151" s="443">
        <v>21</v>
      </c>
      <c r="AD151" s="443">
        <v>1</v>
      </c>
      <c r="AE151" s="443"/>
      <c r="AF151" s="443">
        <v>1</v>
      </c>
      <c r="AG151" s="443">
        <v>5</v>
      </c>
      <c r="AH151" s="443">
        <v>7</v>
      </c>
      <c r="AI151" s="443"/>
    </row>
    <row r="152" spans="1:35" ht="20.25" customHeight="1">
      <c r="A152" s="38" t="s">
        <v>390</v>
      </c>
      <c r="B152" s="38">
        <v>726582</v>
      </c>
      <c r="C152" s="38" t="s">
        <v>431</v>
      </c>
      <c r="D152" s="825">
        <v>1</v>
      </c>
      <c r="E152" s="819" t="s">
        <v>485</v>
      </c>
      <c r="F152" s="443">
        <v>12</v>
      </c>
      <c r="G152" s="443">
        <v>7</v>
      </c>
      <c r="H152" s="443">
        <v>126</v>
      </c>
      <c r="I152" s="443">
        <v>64</v>
      </c>
      <c r="J152" s="443">
        <v>62</v>
      </c>
      <c r="K152" s="444">
        <v>2</v>
      </c>
      <c r="L152" s="444">
        <v>15</v>
      </c>
      <c r="M152" s="444">
        <v>17</v>
      </c>
      <c r="N152" s="444">
        <v>32</v>
      </c>
      <c r="O152" s="444">
        <v>2</v>
      </c>
      <c r="P152" s="444">
        <v>17</v>
      </c>
      <c r="Q152" s="444">
        <v>18</v>
      </c>
      <c r="R152" s="444">
        <v>35</v>
      </c>
      <c r="S152" s="444">
        <v>1</v>
      </c>
      <c r="T152" s="444">
        <v>15</v>
      </c>
      <c r="U152" s="444">
        <v>13</v>
      </c>
      <c r="V152" s="444">
        <v>28</v>
      </c>
      <c r="W152" s="444">
        <v>2</v>
      </c>
      <c r="X152" s="444">
        <v>17</v>
      </c>
      <c r="Y152" s="444">
        <v>14</v>
      </c>
      <c r="Z152" s="444">
        <v>31</v>
      </c>
      <c r="AA152" s="443">
        <v>14</v>
      </c>
      <c r="AB152" s="443">
        <v>15</v>
      </c>
      <c r="AC152" s="443">
        <v>29</v>
      </c>
      <c r="AD152" s="443">
        <v>1</v>
      </c>
      <c r="AE152" s="443"/>
      <c r="AF152" s="443">
        <v>1</v>
      </c>
      <c r="AG152" s="443">
        <v>8</v>
      </c>
      <c r="AH152" s="443">
        <v>10</v>
      </c>
      <c r="AI152" s="443">
        <v>3</v>
      </c>
    </row>
    <row r="153" spans="1:35" ht="20.25" customHeight="1">
      <c r="A153" s="38" t="s">
        <v>390</v>
      </c>
      <c r="B153" s="38">
        <v>726575</v>
      </c>
      <c r="C153" s="38" t="s">
        <v>435</v>
      </c>
      <c r="D153" s="825">
        <v>1</v>
      </c>
      <c r="E153" s="819" t="s">
        <v>485</v>
      </c>
      <c r="F153" s="443">
        <v>10</v>
      </c>
      <c r="G153" s="443">
        <v>4</v>
      </c>
      <c r="H153" s="443">
        <v>116</v>
      </c>
      <c r="I153" s="443">
        <v>56</v>
      </c>
      <c r="J153" s="443">
        <v>60</v>
      </c>
      <c r="K153" s="444">
        <v>1</v>
      </c>
      <c r="L153" s="444">
        <v>15</v>
      </c>
      <c r="M153" s="444">
        <v>17</v>
      </c>
      <c r="N153" s="444">
        <v>32</v>
      </c>
      <c r="O153" s="444">
        <v>1</v>
      </c>
      <c r="P153" s="444">
        <v>14</v>
      </c>
      <c r="Q153" s="444">
        <v>14</v>
      </c>
      <c r="R153" s="444">
        <v>28</v>
      </c>
      <c r="S153" s="444">
        <v>1</v>
      </c>
      <c r="T153" s="444">
        <v>12</v>
      </c>
      <c r="U153" s="444">
        <v>15</v>
      </c>
      <c r="V153" s="444">
        <v>27</v>
      </c>
      <c r="W153" s="444">
        <v>1</v>
      </c>
      <c r="X153" s="444">
        <v>15</v>
      </c>
      <c r="Y153" s="444">
        <v>14</v>
      </c>
      <c r="Z153" s="444">
        <v>29</v>
      </c>
      <c r="AA153" s="443">
        <v>23</v>
      </c>
      <c r="AB153" s="443">
        <v>17</v>
      </c>
      <c r="AC153" s="443">
        <v>40</v>
      </c>
      <c r="AD153" s="443"/>
      <c r="AE153" s="443"/>
      <c r="AF153" s="443">
        <v>1</v>
      </c>
      <c r="AG153" s="443">
        <v>7</v>
      </c>
      <c r="AH153" s="443">
        <v>8</v>
      </c>
      <c r="AI153" s="443"/>
    </row>
    <row r="154" spans="1:35" ht="20.25" customHeight="1">
      <c r="A154" s="38" t="s">
        <v>390</v>
      </c>
      <c r="B154" s="38">
        <v>746047</v>
      </c>
      <c r="C154" s="38" t="s">
        <v>440</v>
      </c>
      <c r="D154" s="825">
        <v>1</v>
      </c>
      <c r="E154" s="819" t="s">
        <v>485</v>
      </c>
      <c r="F154" s="443"/>
      <c r="G154" s="443">
        <v>4</v>
      </c>
      <c r="H154" s="443">
        <v>48</v>
      </c>
      <c r="I154" s="443">
        <v>28</v>
      </c>
      <c r="J154" s="443">
        <v>20</v>
      </c>
      <c r="K154" s="444">
        <v>1</v>
      </c>
      <c r="L154" s="444">
        <v>3</v>
      </c>
      <c r="M154" s="444">
        <v>5</v>
      </c>
      <c r="N154" s="444">
        <v>8</v>
      </c>
      <c r="O154" s="444">
        <v>1</v>
      </c>
      <c r="P154" s="444">
        <v>13</v>
      </c>
      <c r="Q154" s="444">
        <v>6</v>
      </c>
      <c r="R154" s="444">
        <v>19</v>
      </c>
      <c r="S154" s="444">
        <v>1</v>
      </c>
      <c r="T154" s="444">
        <v>3</v>
      </c>
      <c r="U154" s="444">
        <v>2</v>
      </c>
      <c r="V154" s="444">
        <v>5</v>
      </c>
      <c r="W154" s="444">
        <v>1</v>
      </c>
      <c r="X154" s="444">
        <v>9</v>
      </c>
      <c r="Y154" s="444">
        <v>7</v>
      </c>
      <c r="Z154" s="444">
        <v>16</v>
      </c>
      <c r="AA154" s="443">
        <v>12</v>
      </c>
      <c r="AB154" s="443">
        <v>3</v>
      </c>
      <c r="AC154" s="443">
        <v>15</v>
      </c>
      <c r="AD154" s="443">
        <v>1</v>
      </c>
      <c r="AE154" s="443"/>
      <c r="AF154" s="443">
        <v>1</v>
      </c>
      <c r="AG154" s="443">
        <v>6</v>
      </c>
      <c r="AH154" s="443">
        <v>8</v>
      </c>
      <c r="AI154" s="443"/>
    </row>
    <row r="155" spans="1:35" s="18" customFormat="1" ht="20.25" customHeight="1">
      <c r="A155" s="1217" t="s">
        <v>727</v>
      </c>
      <c r="B155" s="1188"/>
      <c r="C155" s="1189"/>
      <c r="D155" s="824">
        <f>SUM(D148:D154)</f>
        <v>7</v>
      </c>
      <c r="E155" s="769"/>
      <c r="F155" s="364">
        <f t="shared" ref="F155:AI155" si="16">SUM(F148:F154)</f>
        <v>42</v>
      </c>
      <c r="G155" s="364">
        <f t="shared" si="16"/>
        <v>31</v>
      </c>
      <c r="H155" s="364">
        <f t="shared" si="16"/>
        <v>567</v>
      </c>
      <c r="I155" s="364">
        <f t="shared" si="16"/>
        <v>278</v>
      </c>
      <c r="J155" s="364">
        <f t="shared" si="16"/>
        <v>289</v>
      </c>
      <c r="K155" s="364">
        <f t="shared" si="16"/>
        <v>8</v>
      </c>
      <c r="L155" s="364">
        <f t="shared" si="16"/>
        <v>65</v>
      </c>
      <c r="M155" s="364">
        <f t="shared" si="16"/>
        <v>74</v>
      </c>
      <c r="N155" s="364">
        <f t="shared" si="16"/>
        <v>139</v>
      </c>
      <c r="O155" s="364">
        <f t="shared" si="16"/>
        <v>8</v>
      </c>
      <c r="P155" s="364">
        <f t="shared" si="16"/>
        <v>73</v>
      </c>
      <c r="Q155" s="364">
        <f t="shared" si="16"/>
        <v>75</v>
      </c>
      <c r="R155" s="364">
        <f t="shared" si="16"/>
        <v>148</v>
      </c>
      <c r="S155" s="364">
        <f t="shared" si="16"/>
        <v>7</v>
      </c>
      <c r="T155" s="364">
        <f t="shared" si="16"/>
        <v>64</v>
      </c>
      <c r="U155" s="364">
        <f t="shared" si="16"/>
        <v>70</v>
      </c>
      <c r="V155" s="364">
        <f t="shared" si="16"/>
        <v>134</v>
      </c>
      <c r="W155" s="364">
        <f t="shared" si="16"/>
        <v>8</v>
      </c>
      <c r="X155" s="364">
        <f t="shared" si="16"/>
        <v>76</v>
      </c>
      <c r="Y155" s="364">
        <f t="shared" si="16"/>
        <v>70</v>
      </c>
      <c r="Z155" s="364">
        <f t="shared" si="16"/>
        <v>146</v>
      </c>
      <c r="AA155" s="364">
        <f t="shared" si="16"/>
        <v>70</v>
      </c>
      <c r="AB155" s="364">
        <f t="shared" si="16"/>
        <v>59</v>
      </c>
      <c r="AC155" s="364">
        <f t="shared" si="16"/>
        <v>129</v>
      </c>
      <c r="AD155" s="364">
        <f t="shared" si="16"/>
        <v>5</v>
      </c>
      <c r="AE155" s="364"/>
      <c r="AF155" s="364">
        <f t="shared" si="16"/>
        <v>6</v>
      </c>
      <c r="AG155" s="364">
        <f t="shared" si="16"/>
        <v>42</v>
      </c>
      <c r="AH155" s="364">
        <f t="shared" si="16"/>
        <v>53</v>
      </c>
      <c r="AI155" s="364">
        <f t="shared" si="16"/>
        <v>4</v>
      </c>
    </row>
    <row r="156" spans="1:35" s="18" customFormat="1" ht="20.25" customHeight="1">
      <c r="A156" s="1217" t="s">
        <v>728</v>
      </c>
      <c r="B156" s="1188"/>
      <c r="C156" s="1189"/>
      <c r="D156" s="824">
        <f>SUM(D155,D147)</f>
        <v>14</v>
      </c>
      <c r="E156" s="769"/>
      <c r="F156" s="364">
        <f t="shared" ref="F156:AI156" si="17">SUM(F155,F147)</f>
        <v>130</v>
      </c>
      <c r="G156" s="364">
        <f t="shared" si="17"/>
        <v>85</v>
      </c>
      <c r="H156" s="364">
        <f t="shared" si="17"/>
        <v>1870</v>
      </c>
      <c r="I156" s="364">
        <f t="shared" si="17"/>
        <v>940</v>
      </c>
      <c r="J156" s="364">
        <f t="shared" si="17"/>
        <v>930</v>
      </c>
      <c r="K156" s="364">
        <f t="shared" si="17"/>
        <v>21</v>
      </c>
      <c r="L156" s="364">
        <f t="shared" si="17"/>
        <v>226</v>
      </c>
      <c r="M156" s="364">
        <f t="shared" si="17"/>
        <v>226</v>
      </c>
      <c r="N156" s="364">
        <f t="shared" si="17"/>
        <v>452</v>
      </c>
      <c r="O156" s="364">
        <f t="shared" si="17"/>
        <v>22</v>
      </c>
      <c r="P156" s="364">
        <f t="shared" si="17"/>
        <v>246</v>
      </c>
      <c r="Q156" s="364">
        <f t="shared" si="17"/>
        <v>241</v>
      </c>
      <c r="R156" s="364">
        <f t="shared" si="17"/>
        <v>487</v>
      </c>
      <c r="S156" s="364">
        <f t="shared" si="17"/>
        <v>20</v>
      </c>
      <c r="T156" s="364">
        <f t="shared" si="17"/>
        <v>226</v>
      </c>
      <c r="U156" s="364">
        <f t="shared" si="17"/>
        <v>216</v>
      </c>
      <c r="V156" s="364">
        <f t="shared" si="17"/>
        <v>442</v>
      </c>
      <c r="W156" s="364">
        <f t="shared" si="17"/>
        <v>22</v>
      </c>
      <c r="X156" s="364">
        <f t="shared" si="17"/>
        <v>242</v>
      </c>
      <c r="Y156" s="364">
        <f t="shared" si="17"/>
        <v>247</v>
      </c>
      <c r="Z156" s="364">
        <f t="shared" si="17"/>
        <v>489</v>
      </c>
      <c r="AA156" s="364">
        <f t="shared" si="17"/>
        <v>267</v>
      </c>
      <c r="AB156" s="364">
        <f t="shared" si="17"/>
        <v>248</v>
      </c>
      <c r="AC156" s="364">
        <f t="shared" si="17"/>
        <v>515</v>
      </c>
      <c r="AD156" s="364">
        <f t="shared" si="17"/>
        <v>11</v>
      </c>
      <c r="AE156" s="364"/>
      <c r="AF156" s="364">
        <f t="shared" si="17"/>
        <v>13</v>
      </c>
      <c r="AG156" s="364">
        <f t="shared" si="17"/>
        <v>125</v>
      </c>
      <c r="AH156" s="364">
        <f t="shared" si="17"/>
        <v>149</v>
      </c>
      <c r="AI156" s="364">
        <f t="shared" si="17"/>
        <v>14</v>
      </c>
    </row>
    <row r="157" spans="1:35" ht="20.25" customHeight="1">
      <c r="A157" s="439" t="s">
        <v>442</v>
      </c>
      <c r="B157" s="439">
        <v>726199</v>
      </c>
      <c r="C157" s="439" t="s">
        <v>443</v>
      </c>
      <c r="D157" s="823">
        <v>1</v>
      </c>
      <c r="E157" s="818" t="s">
        <v>485</v>
      </c>
      <c r="F157" s="440">
        <v>17</v>
      </c>
      <c r="G157" s="440">
        <v>8</v>
      </c>
      <c r="H157" s="440">
        <v>135</v>
      </c>
      <c r="I157" s="440">
        <v>74</v>
      </c>
      <c r="J157" s="440">
        <v>61</v>
      </c>
      <c r="K157" s="441">
        <v>2</v>
      </c>
      <c r="L157" s="441">
        <v>19</v>
      </c>
      <c r="M157" s="441">
        <v>16</v>
      </c>
      <c r="N157" s="441">
        <v>35</v>
      </c>
      <c r="O157" s="441">
        <v>2</v>
      </c>
      <c r="P157" s="441">
        <v>14</v>
      </c>
      <c r="Q157" s="441">
        <v>11</v>
      </c>
      <c r="R157" s="441">
        <v>25</v>
      </c>
      <c r="S157" s="441">
        <v>2</v>
      </c>
      <c r="T157" s="441">
        <v>12</v>
      </c>
      <c r="U157" s="441">
        <v>20</v>
      </c>
      <c r="V157" s="441">
        <v>32</v>
      </c>
      <c r="W157" s="441">
        <v>2</v>
      </c>
      <c r="X157" s="441">
        <v>29</v>
      </c>
      <c r="Y157" s="441">
        <v>14</v>
      </c>
      <c r="Z157" s="441">
        <v>43</v>
      </c>
      <c r="AA157" s="440">
        <v>45</v>
      </c>
      <c r="AB157" s="440">
        <v>16</v>
      </c>
      <c r="AC157" s="440">
        <v>61</v>
      </c>
      <c r="AD157" s="440">
        <v>1</v>
      </c>
      <c r="AE157" s="440"/>
      <c r="AF157" s="440"/>
      <c r="AG157" s="440">
        <v>13</v>
      </c>
      <c r="AH157" s="440">
        <v>14</v>
      </c>
      <c r="AI157" s="10">
        <v>3</v>
      </c>
    </row>
    <row r="158" spans="1:35" ht="20.25" customHeight="1">
      <c r="A158" s="439" t="s">
        <v>442</v>
      </c>
      <c r="B158" s="439">
        <v>758978</v>
      </c>
      <c r="C158" s="439" t="s">
        <v>446</v>
      </c>
      <c r="D158" s="823">
        <v>1</v>
      </c>
      <c r="E158" s="818" t="s">
        <v>485</v>
      </c>
      <c r="F158" s="440">
        <v>7</v>
      </c>
      <c r="G158" s="440">
        <v>3</v>
      </c>
      <c r="H158" s="440">
        <v>35</v>
      </c>
      <c r="I158" s="440">
        <v>30</v>
      </c>
      <c r="J158" s="440">
        <v>5</v>
      </c>
      <c r="K158" s="441">
        <v>1</v>
      </c>
      <c r="L158" s="441">
        <v>6</v>
      </c>
      <c r="M158" s="441">
        <v>0</v>
      </c>
      <c r="N158" s="441">
        <v>6</v>
      </c>
      <c r="O158" s="441">
        <v>1</v>
      </c>
      <c r="P158" s="441">
        <v>12</v>
      </c>
      <c r="Q158" s="441">
        <v>5</v>
      </c>
      <c r="R158" s="441">
        <v>17</v>
      </c>
      <c r="S158" s="441">
        <v>1</v>
      </c>
      <c r="T158" s="441">
        <v>12</v>
      </c>
      <c r="U158" s="441">
        <v>0</v>
      </c>
      <c r="V158" s="441">
        <v>12</v>
      </c>
      <c r="W158" s="441"/>
      <c r="X158" s="441"/>
      <c r="Y158" s="441"/>
      <c r="Z158" s="441"/>
      <c r="AA158" s="440"/>
      <c r="AB158" s="440"/>
      <c r="AC158" s="440"/>
      <c r="AD158" s="440"/>
      <c r="AE158" s="440"/>
      <c r="AF158" s="440"/>
      <c r="AG158" s="440">
        <v>1</v>
      </c>
      <c r="AH158" s="440">
        <v>1</v>
      </c>
      <c r="AI158" s="10">
        <v>1</v>
      </c>
    </row>
    <row r="159" spans="1:35" s="18" customFormat="1" ht="20.25" customHeight="1">
      <c r="A159" s="1217" t="s">
        <v>729</v>
      </c>
      <c r="B159" s="1188"/>
      <c r="C159" s="1189"/>
      <c r="D159" s="824">
        <f>SUM(D157:D158)</f>
        <v>2</v>
      </c>
      <c r="E159" s="769"/>
      <c r="F159" s="364">
        <f t="shared" ref="F159:AI159" si="18">SUM(F157:F158)</f>
        <v>24</v>
      </c>
      <c r="G159" s="364">
        <f t="shared" si="18"/>
        <v>11</v>
      </c>
      <c r="H159" s="364">
        <f t="shared" si="18"/>
        <v>170</v>
      </c>
      <c r="I159" s="364">
        <f t="shared" si="18"/>
        <v>104</v>
      </c>
      <c r="J159" s="364">
        <f t="shared" si="18"/>
        <v>66</v>
      </c>
      <c r="K159" s="364">
        <f t="shared" si="18"/>
        <v>3</v>
      </c>
      <c r="L159" s="364">
        <f t="shared" si="18"/>
        <v>25</v>
      </c>
      <c r="M159" s="364">
        <f t="shared" si="18"/>
        <v>16</v>
      </c>
      <c r="N159" s="364">
        <f t="shared" si="18"/>
        <v>41</v>
      </c>
      <c r="O159" s="364">
        <f t="shared" si="18"/>
        <v>3</v>
      </c>
      <c r="P159" s="364">
        <f t="shared" si="18"/>
        <v>26</v>
      </c>
      <c r="Q159" s="364">
        <f t="shared" si="18"/>
        <v>16</v>
      </c>
      <c r="R159" s="364">
        <f t="shared" si="18"/>
        <v>42</v>
      </c>
      <c r="S159" s="364">
        <f t="shared" si="18"/>
        <v>3</v>
      </c>
      <c r="T159" s="364">
        <f t="shared" si="18"/>
        <v>24</v>
      </c>
      <c r="U159" s="364">
        <f t="shared" si="18"/>
        <v>20</v>
      </c>
      <c r="V159" s="364">
        <f t="shared" si="18"/>
        <v>44</v>
      </c>
      <c r="W159" s="364">
        <f t="shared" si="18"/>
        <v>2</v>
      </c>
      <c r="X159" s="364">
        <f t="shared" si="18"/>
        <v>29</v>
      </c>
      <c r="Y159" s="364">
        <f t="shared" si="18"/>
        <v>14</v>
      </c>
      <c r="Z159" s="364">
        <f t="shared" si="18"/>
        <v>43</v>
      </c>
      <c r="AA159" s="364">
        <f t="shared" si="18"/>
        <v>45</v>
      </c>
      <c r="AB159" s="364">
        <f t="shared" si="18"/>
        <v>16</v>
      </c>
      <c r="AC159" s="364">
        <f t="shared" si="18"/>
        <v>61</v>
      </c>
      <c r="AD159" s="364">
        <f t="shared" si="18"/>
        <v>1</v>
      </c>
      <c r="AE159" s="364"/>
      <c r="AF159" s="364"/>
      <c r="AG159" s="364">
        <f t="shared" si="18"/>
        <v>14</v>
      </c>
      <c r="AH159" s="364">
        <f t="shared" si="18"/>
        <v>15</v>
      </c>
      <c r="AI159" s="364">
        <f t="shared" si="18"/>
        <v>4</v>
      </c>
    </row>
    <row r="160" spans="1:35" s="19" customFormat="1" ht="20.25" customHeight="1">
      <c r="A160" s="1230" t="s">
        <v>730</v>
      </c>
      <c r="B160" s="1231"/>
      <c r="C160" s="1232"/>
      <c r="D160" s="823">
        <f>SUM(D41,D89,D106,D117,D131,D147,D159)</f>
        <v>64</v>
      </c>
      <c r="E160" s="820"/>
      <c r="F160" s="442">
        <f t="shared" ref="F160:AI160" si="19">SUM(F41,F89,F106,F117,F131,F147,F159)</f>
        <v>756</v>
      </c>
      <c r="G160" s="442">
        <f t="shared" si="19"/>
        <v>699</v>
      </c>
      <c r="H160" s="442">
        <f t="shared" si="19"/>
        <v>17177</v>
      </c>
      <c r="I160" s="442">
        <f t="shared" si="19"/>
        <v>8927</v>
      </c>
      <c r="J160" s="442">
        <f t="shared" si="19"/>
        <v>8250</v>
      </c>
      <c r="K160" s="442">
        <f t="shared" si="19"/>
        <v>181</v>
      </c>
      <c r="L160" s="442">
        <f t="shared" si="19"/>
        <v>2259</v>
      </c>
      <c r="M160" s="442">
        <f t="shared" si="19"/>
        <v>2166</v>
      </c>
      <c r="N160" s="442">
        <f t="shared" si="19"/>
        <v>4425</v>
      </c>
      <c r="O160" s="442">
        <f t="shared" si="19"/>
        <v>176</v>
      </c>
      <c r="P160" s="442">
        <f t="shared" si="19"/>
        <v>2270</v>
      </c>
      <c r="Q160" s="442">
        <f t="shared" si="19"/>
        <v>2021</v>
      </c>
      <c r="R160" s="442">
        <f t="shared" si="19"/>
        <v>4291</v>
      </c>
      <c r="S160" s="442">
        <f t="shared" si="19"/>
        <v>170</v>
      </c>
      <c r="T160" s="442">
        <f t="shared" si="19"/>
        <v>2179</v>
      </c>
      <c r="U160" s="442">
        <f t="shared" si="19"/>
        <v>2005</v>
      </c>
      <c r="V160" s="442">
        <f t="shared" si="19"/>
        <v>4184</v>
      </c>
      <c r="W160" s="442">
        <f t="shared" si="19"/>
        <v>171</v>
      </c>
      <c r="X160" s="442">
        <f t="shared" si="19"/>
        <v>2219</v>
      </c>
      <c r="Y160" s="442">
        <f t="shared" si="19"/>
        <v>2058</v>
      </c>
      <c r="Z160" s="442">
        <f t="shared" si="19"/>
        <v>4277</v>
      </c>
      <c r="AA160" s="442">
        <f t="shared" si="19"/>
        <v>1943</v>
      </c>
      <c r="AB160" s="442">
        <f t="shared" si="19"/>
        <v>1779</v>
      </c>
      <c r="AC160" s="442">
        <f t="shared" si="19"/>
        <v>3722</v>
      </c>
      <c r="AD160" s="442">
        <f t="shared" si="19"/>
        <v>36</v>
      </c>
      <c r="AE160" s="442">
        <f t="shared" si="19"/>
        <v>2</v>
      </c>
      <c r="AF160" s="442">
        <f t="shared" si="19"/>
        <v>47</v>
      </c>
      <c r="AG160" s="442">
        <f t="shared" si="19"/>
        <v>1121</v>
      </c>
      <c r="AH160" s="442">
        <f t="shared" si="19"/>
        <v>1206</v>
      </c>
      <c r="AI160" s="442">
        <f t="shared" si="19"/>
        <v>76</v>
      </c>
    </row>
    <row r="161" spans="1:35" s="19" customFormat="1" ht="20.25" customHeight="1">
      <c r="A161" s="1233" t="s">
        <v>731</v>
      </c>
      <c r="B161" s="1234"/>
      <c r="C161" s="1235"/>
      <c r="D161" s="825">
        <f>SUM(D85,D93,D113,D126,D138,D155)</f>
        <v>73</v>
      </c>
      <c r="E161" s="821"/>
      <c r="F161" s="445">
        <f t="shared" ref="F161:AD161" si="20">SUM(F85,F93,F113,F126,F138,F155)</f>
        <v>483</v>
      </c>
      <c r="G161" s="445">
        <f t="shared" si="20"/>
        <v>377</v>
      </c>
      <c r="H161" s="445">
        <f t="shared" si="20"/>
        <v>7859</v>
      </c>
      <c r="I161" s="445">
        <f t="shared" si="20"/>
        <v>3950</v>
      </c>
      <c r="J161" s="445">
        <f t="shared" si="20"/>
        <v>3909</v>
      </c>
      <c r="K161" s="445">
        <f t="shared" si="20"/>
        <v>97</v>
      </c>
      <c r="L161" s="445">
        <f t="shared" si="20"/>
        <v>1016</v>
      </c>
      <c r="M161" s="445">
        <f t="shared" si="20"/>
        <v>1009</v>
      </c>
      <c r="N161" s="445">
        <f t="shared" si="20"/>
        <v>2025</v>
      </c>
      <c r="O161" s="445">
        <f t="shared" si="20"/>
        <v>92</v>
      </c>
      <c r="P161" s="445">
        <f t="shared" si="20"/>
        <v>996</v>
      </c>
      <c r="Q161" s="445">
        <f t="shared" si="20"/>
        <v>928</v>
      </c>
      <c r="R161" s="445">
        <f t="shared" si="20"/>
        <v>1924</v>
      </c>
      <c r="S161" s="445">
        <f t="shared" si="20"/>
        <v>94</v>
      </c>
      <c r="T161" s="445">
        <f t="shared" si="20"/>
        <v>973</v>
      </c>
      <c r="U161" s="445">
        <f t="shared" si="20"/>
        <v>1028</v>
      </c>
      <c r="V161" s="445">
        <f t="shared" si="20"/>
        <v>2001</v>
      </c>
      <c r="W161" s="445">
        <f t="shared" si="20"/>
        <v>94</v>
      </c>
      <c r="X161" s="445">
        <f t="shared" si="20"/>
        <v>965</v>
      </c>
      <c r="Y161" s="445">
        <f t="shared" si="20"/>
        <v>944</v>
      </c>
      <c r="Z161" s="445">
        <f t="shared" si="20"/>
        <v>1909</v>
      </c>
      <c r="AA161" s="445">
        <f t="shared" si="20"/>
        <v>1134</v>
      </c>
      <c r="AB161" s="445">
        <f t="shared" si="20"/>
        <v>1134</v>
      </c>
      <c r="AC161" s="445">
        <f t="shared" si="20"/>
        <v>2268</v>
      </c>
      <c r="AD161" s="445">
        <f t="shared" si="20"/>
        <v>49</v>
      </c>
      <c r="AE161" s="445"/>
      <c r="AF161" s="445">
        <f>SUM(AF85,AF93,AF113,AF126,AF138,AF155)</f>
        <v>36</v>
      </c>
      <c r="AG161" s="445">
        <f>SUM(AG85,AG93,AG113,AG126,AG138,AG155)</f>
        <v>549</v>
      </c>
      <c r="AH161" s="445">
        <f>SUM(AH85,AH93,AH113,AH126,AH138,AH155)</f>
        <v>634</v>
      </c>
      <c r="AI161" s="445">
        <f>SUM(AI85,AI93,AI113,AI126,AI138,AI155)</f>
        <v>38</v>
      </c>
    </row>
    <row r="162" spans="1:35" s="18" customFormat="1" ht="20.25" customHeight="1">
      <c r="A162" s="1217" t="s">
        <v>732</v>
      </c>
      <c r="B162" s="1188"/>
      <c r="C162" s="1189"/>
      <c r="D162" s="824">
        <f>SUM(D160:D161)</f>
        <v>137</v>
      </c>
      <c r="E162" s="769"/>
      <c r="F162" s="364">
        <f t="shared" ref="F162:AI162" si="21">SUM(F160:F161)</f>
        <v>1239</v>
      </c>
      <c r="G162" s="364">
        <f t="shared" si="21"/>
        <v>1076</v>
      </c>
      <c r="H162" s="364">
        <f t="shared" si="21"/>
        <v>25036</v>
      </c>
      <c r="I162" s="364">
        <f t="shared" si="21"/>
        <v>12877</v>
      </c>
      <c r="J162" s="364">
        <f t="shared" si="21"/>
        <v>12159</v>
      </c>
      <c r="K162" s="364">
        <f t="shared" si="21"/>
        <v>278</v>
      </c>
      <c r="L162" s="364">
        <f t="shared" si="21"/>
        <v>3275</v>
      </c>
      <c r="M162" s="364">
        <f t="shared" si="21"/>
        <v>3175</v>
      </c>
      <c r="N162" s="364">
        <f t="shared" si="21"/>
        <v>6450</v>
      </c>
      <c r="O162" s="364">
        <f t="shared" si="21"/>
        <v>268</v>
      </c>
      <c r="P162" s="364">
        <f t="shared" si="21"/>
        <v>3266</v>
      </c>
      <c r="Q162" s="364">
        <f t="shared" si="21"/>
        <v>2949</v>
      </c>
      <c r="R162" s="364">
        <f t="shared" si="21"/>
        <v>6215</v>
      </c>
      <c r="S162" s="364">
        <f t="shared" si="21"/>
        <v>264</v>
      </c>
      <c r="T162" s="364">
        <f t="shared" si="21"/>
        <v>3152</v>
      </c>
      <c r="U162" s="364">
        <f t="shared" si="21"/>
        <v>3033</v>
      </c>
      <c r="V162" s="364">
        <f t="shared" si="21"/>
        <v>6185</v>
      </c>
      <c r="W162" s="364">
        <f t="shared" si="21"/>
        <v>265</v>
      </c>
      <c r="X162" s="364">
        <f t="shared" si="21"/>
        <v>3184</v>
      </c>
      <c r="Y162" s="364">
        <f t="shared" si="21"/>
        <v>3002</v>
      </c>
      <c r="Z162" s="364">
        <f t="shared" si="21"/>
        <v>6186</v>
      </c>
      <c r="AA162" s="364">
        <f t="shared" si="21"/>
        <v>3077</v>
      </c>
      <c r="AB162" s="364">
        <f t="shared" si="21"/>
        <v>2913</v>
      </c>
      <c r="AC162" s="364">
        <f t="shared" si="21"/>
        <v>5990</v>
      </c>
      <c r="AD162" s="364">
        <f>SUM(AD86,AD94,AD114,AD127,AD139,AD156,AD159)</f>
        <v>85</v>
      </c>
      <c r="AE162" s="912">
        <f>SUM(AE86,AE94,AE114,AE127,AE139,AE156,AE159)</f>
        <v>2</v>
      </c>
      <c r="AF162" s="912">
        <f>SUM(AF86,AF94,AF114,AF127,AF139,AF156,AF159)</f>
        <v>83</v>
      </c>
      <c r="AG162" s="912">
        <f>SUM(AG86,AG94,AG114,AG127,AG139,AG156,AG159)</f>
        <v>1670</v>
      </c>
      <c r="AH162" s="912">
        <f>SUM(AH86,AH94,AH114,AH127,AH139,AH156,AH159)</f>
        <v>1840</v>
      </c>
      <c r="AI162" s="364">
        <f t="shared" si="21"/>
        <v>114</v>
      </c>
    </row>
  </sheetData>
  <sheetProtection password="E71B" sheet="1" objects="1" scenarios="1"/>
  <mergeCells count="39">
    <mergeCell ref="A162:C162"/>
    <mergeCell ref="A155:C155"/>
    <mergeCell ref="A156:C156"/>
    <mergeCell ref="A159:C159"/>
    <mergeCell ref="A160:C160"/>
    <mergeCell ref="A161:C161"/>
    <mergeCell ref="A127:C127"/>
    <mergeCell ref="A131:C131"/>
    <mergeCell ref="A138:C138"/>
    <mergeCell ref="A139:C139"/>
    <mergeCell ref="A147:C147"/>
    <mergeCell ref="A106:C106"/>
    <mergeCell ref="A113:C113"/>
    <mergeCell ref="A114:C114"/>
    <mergeCell ref="A117:C117"/>
    <mergeCell ref="A126:C126"/>
    <mergeCell ref="F2:F3"/>
    <mergeCell ref="G2:J2"/>
    <mergeCell ref="C2:C3"/>
    <mergeCell ref="B2:B3"/>
    <mergeCell ref="A2:A3"/>
    <mergeCell ref="D2:D3"/>
    <mergeCell ref="E2:E3"/>
    <mergeCell ref="A1:AM1"/>
    <mergeCell ref="A94:C94"/>
    <mergeCell ref="A41:C41"/>
    <mergeCell ref="A85:C85"/>
    <mergeCell ref="A86:C86"/>
    <mergeCell ref="A89:C89"/>
    <mergeCell ref="A93:C93"/>
    <mergeCell ref="AD2:AF2"/>
    <mergeCell ref="AG2:AG3"/>
    <mergeCell ref="AH2:AH3"/>
    <mergeCell ref="AI2:AI3"/>
    <mergeCell ref="AA2:AC2"/>
    <mergeCell ref="K2:N2"/>
    <mergeCell ref="O2:R2"/>
    <mergeCell ref="S2:V2"/>
    <mergeCell ref="W2:Z2"/>
  </mergeCells>
  <pageMargins left="0.39370078740157483" right="0.11811023622047245" top="0.51181102362204722" bottom="0.23622047244094491" header="0.31496062992125984" footer="0.31496062992125984"/>
  <pageSetup paperSize="9" scale="61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4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10" sqref="N10"/>
    </sheetView>
  </sheetViews>
  <sheetFormatPr defaultRowHeight="15"/>
  <cols>
    <col min="1" max="1" width="11" bestFit="1" customWidth="1"/>
    <col min="2" max="2" width="8.85546875" style="1" customWidth="1"/>
    <col min="3" max="3" width="44.28515625" style="2" customWidth="1"/>
    <col min="4" max="6" width="5.7109375" style="4" customWidth="1"/>
    <col min="7" max="7" width="5.7109375" style="2" customWidth="1"/>
    <col min="8" max="8" width="6.85546875" style="2" customWidth="1"/>
    <col min="9" max="9" width="5.7109375" style="2" customWidth="1"/>
    <col min="10" max="10" width="6.5703125" style="2" customWidth="1"/>
    <col min="11" max="11" width="4.28515625" style="2" customWidth="1"/>
    <col min="12" max="13" width="4.28515625" style="1" customWidth="1"/>
    <col min="14" max="14" width="5.28515625" style="1" customWidth="1"/>
    <col min="15" max="15" width="5.7109375" style="2" customWidth="1"/>
    <col min="16" max="18" width="5.7109375" customWidth="1"/>
    <col min="19" max="19" width="5.7109375" style="2" customWidth="1"/>
    <col min="20" max="22" width="5.7109375" customWidth="1"/>
    <col min="23" max="23" width="5.7109375" style="2" customWidth="1"/>
    <col min="24" max="26" width="5.7109375" customWidth="1"/>
    <col min="27" max="27" width="5.7109375" style="2" customWidth="1"/>
    <col min="28" max="30" width="5.7109375" customWidth="1"/>
    <col min="31" max="36" width="5.85546875" customWidth="1"/>
    <col min="37" max="37" width="6.42578125" customWidth="1"/>
    <col min="38" max="38" width="7.42578125" customWidth="1"/>
    <col min="39" max="39" width="6.140625" customWidth="1"/>
    <col min="40" max="40" width="5.85546875" customWidth="1"/>
    <col min="41" max="41" width="6.5703125" customWidth="1"/>
    <col min="42" max="42" width="5.42578125" customWidth="1"/>
  </cols>
  <sheetData>
    <row r="1" spans="1:42" s="2" customFormat="1" ht="38.25" customHeight="1" thickBot="1">
      <c r="A1" s="1236" t="s">
        <v>1882</v>
      </c>
      <c r="B1" s="1236"/>
      <c r="C1" s="1236"/>
      <c r="D1" s="1236"/>
      <c r="E1" s="1236"/>
      <c r="F1" s="1236"/>
      <c r="G1" s="1236"/>
      <c r="H1" s="1236"/>
      <c r="I1" s="1236"/>
      <c r="J1" s="1236"/>
      <c r="K1" s="1236"/>
      <c r="L1" s="1236"/>
      <c r="M1" s="1236"/>
      <c r="N1" s="1236"/>
      <c r="O1" s="1236"/>
      <c r="P1" s="1236"/>
      <c r="Q1" s="1236"/>
      <c r="R1" s="1236"/>
      <c r="S1" s="1236"/>
      <c r="T1" s="1236"/>
      <c r="U1" s="1236"/>
      <c r="V1" s="1236"/>
      <c r="W1" s="1236"/>
      <c r="X1" s="1236"/>
      <c r="Y1" s="1236"/>
      <c r="Z1" s="1236"/>
      <c r="AA1" s="1236"/>
      <c r="AB1" s="1236"/>
      <c r="AC1" s="1236"/>
      <c r="AD1" s="1236"/>
      <c r="AE1" s="1236"/>
      <c r="AF1" s="1236"/>
      <c r="AG1" s="1236"/>
      <c r="AH1" s="1236"/>
      <c r="AI1" s="1236"/>
      <c r="AJ1" s="1236"/>
      <c r="AK1" s="1236"/>
      <c r="AL1" s="1236"/>
      <c r="AM1" s="1236"/>
      <c r="AN1" s="1236"/>
      <c r="AO1" s="1236"/>
      <c r="AP1" s="1236"/>
    </row>
    <row r="2" spans="1:42" s="2" customFormat="1" ht="12" customHeight="1" thickBot="1">
      <c r="A2" s="936"/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  <c r="Q2" s="936"/>
      <c r="R2" s="936"/>
      <c r="S2" s="936"/>
      <c r="T2" s="936"/>
      <c r="U2" s="936"/>
      <c r="V2" s="936"/>
      <c r="W2" s="936"/>
      <c r="X2" s="936"/>
      <c r="Y2" s="936"/>
      <c r="Z2" s="936"/>
      <c r="AA2" s="936"/>
      <c r="AB2" s="936"/>
      <c r="AC2" s="936"/>
      <c r="AD2" s="936"/>
      <c r="AE2" s="936"/>
      <c r="AF2" s="936"/>
      <c r="AG2" s="936"/>
      <c r="AH2" s="936"/>
      <c r="AI2" s="936"/>
      <c r="AJ2" s="936"/>
      <c r="AK2" s="936"/>
      <c r="AL2" s="936"/>
      <c r="AM2" s="936"/>
      <c r="AN2" s="936"/>
      <c r="AO2" s="936"/>
      <c r="AP2" s="936"/>
    </row>
    <row r="3" spans="1:42" s="18" customFormat="1" ht="57.75" customHeight="1">
      <c r="A3" s="1195" t="s">
        <v>452</v>
      </c>
      <c r="B3" s="1106" t="s">
        <v>647</v>
      </c>
      <c r="C3" s="1218" t="s">
        <v>13</v>
      </c>
      <c r="D3" s="1219" t="s">
        <v>634</v>
      </c>
      <c r="E3" s="1219" t="s">
        <v>635</v>
      </c>
      <c r="F3" s="1219" t="s">
        <v>637</v>
      </c>
      <c r="G3" s="1199" t="s">
        <v>633</v>
      </c>
      <c r="H3" s="1191"/>
      <c r="I3" s="1191"/>
      <c r="J3" s="1192"/>
      <c r="K3" s="1190" t="s">
        <v>12</v>
      </c>
      <c r="L3" s="1191"/>
      <c r="M3" s="1191"/>
      <c r="N3" s="1192"/>
      <c r="O3" s="1190" t="s">
        <v>11</v>
      </c>
      <c r="P3" s="1191"/>
      <c r="Q3" s="1191"/>
      <c r="R3" s="1192"/>
      <c r="S3" s="1190" t="s">
        <v>1</v>
      </c>
      <c r="T3" s="1191"/>
      <c r="U3" s="1191"/>
      <c r="V3" s="1192"/>
      <c r="W3" s="1190" t="s">
        <v>2</v>
      </c>
      <c r="X3" s="1191"/>
      <c r="Y3" s="1191"/>
      <c r="Z3" s="1192"/>
      <c r="AA3" s="1190" t="s">
        <v>3</v>
      </c>
      <c r="AB3" s="1191"/>
      <c r="AC3" s="1191"/>
      <c r="AD3" s="1191"/>
      <c r="AE3" s="1296" t="s">
        <v>638</v>
      </c>
      <c r="AF3" s="1297"/>
      <c r="AG3" s="1298"/>
      <c r="AH3" s="1285" t="s">
        <v>639</v>
      </c>
      <c r="AI3" s="1286"/>
      <c r="AJ3" s="1287"/>
      <c r="AK3" s="1288" t="s">
        <v>640</v>
      </c>
      <c r="AL3" s="1289"/>
      <c r="AM3" s="1290"/>
      <c r="AN3" s="1291" t="s">
        <v>642</v>
      </c>
      <c r="AO3" s="1293" t="s">
        <v>671</v>
      </c>
      <c r="AP3" s="1283" t="s">
        <v>646</v>
      </c>
    </row>
    <row r="4" spans="1:42" s="19" customFormat="1" ht="30" customHeight="1" thickBot="1">
      <c r="A4" s="1281"/>
      <c r="B4" s="1280"/>
      <c r="C4" s="1280"/>
      <c r="D4" s="1295"/>
      <c r="E4" s="1295"/>
      <c r="F4" s="1295"/>
      <c r="G4" s="5" t="s">
        <v>632</v>
      </c>
      <c r="H4" s="5" t="s">
        <v>450</v>
      </c>
      <c r="I4" s="5" t="s">
        <v>448</v>
      </c>
      <c r="J4" s="5" t="s">
        <v>449</v>
      </c>
      <c r="K4" s="5" t="s">
        <v>632</v>
      </c>
      <c r="L4" s="5" t="s">
        <v>448</v>
      </c>
      <c r="M4" s="5" t="s">
        <v>449</v>
      </c>
      <c r="N4" s="5" t="s">
        <v>450</v>
      </c>
      <c r="O4" s="5" t="s">
        <v>632</v>
      </c>
      <c r="P4" s="5" t="s">
        <v>448</v>
      </c>
      <c r="Q4" s="5" t="s">
        <v>449</v>
      </c>
      <c r="R4" s="5" t="s">
        <v>450</v>
      </c>
      <c r="S4" s="5" t="s">
        <v>632</v>
      </c>
      <c r="T4" s="5" t="s">
        <v>448</v>
      </c>
      <c r="U4" s="5" t="s">
        <v>449</v>
      </c>
      <c r="V4" s="5" t="s">
        <v>450</v>
      </c>
      <c r="W4" s="5" t="s">
        <v>632</v>
      </c>
      <c r="X4" s="5" t="s">
        <v>448</v>
      </c>
      <c r="Y4" s="5" t="s">
        <v>449</v>
      </c>
      <c r="Z4" s="5" t="s">
        <v>450</v>
      </c>
      <c r="AA4" s="5" t="s">
        <v>632</v>
      </c>
      <c r="AB4" s="5" t="s">
        <v>448</v>
      </c>
      <c r="AC4" s="5" t="s">
        <v>449</v>
      </c>
      <c r="AD4" s="578" t="s">
        <v>450</v>
      </c>
      <c r="AE4" s="579" t="s">
        <v>448</v>
      </c>
      <c r="AF4" s="580" t="s">
        <v>449</v>
      </c>
      <c r="AG4" s="581" t="s">
        <v>450</v>
      </c>
      <c r="AH4" s="582" t="s">
        <v>448</v>
      </c>
      <c r="AI4" s="583" t="s">
        <v>449</v>
      </c>
      <c r="AJ4" s="584" t="s">
        <v>450</v>
      </c>
      <c r="AK4" s="551" t="s">
        <v>641</v>
      </c>
      <c r="AL4" s="552" t="s">
        <v>643</v>
      </c>
      <c r="AM4" s="553" t="s">
        <v>644</v>
      </c>
      <c r="AN4" s="1292"/>
      <c r="AO4" s="1294"/>
      <c r="AP4" s="1284"/>
    </row>
    <row r="5" spans="1:42" s="2" customFormat="1" ht="18.75" customHeight="1">
      <c r="A5" s="447" t="s">
        <v>140</v>
      </c>
      <c r="B5" s="448">
        <v>758478</v>
      </c>
      <c r="C5" s="448" t="s">
        <v>149</v>
      </c>
      <c r="D5" s="449">
        <v>1</v>
      </c>
      <c r="E5" s="449" t="s">
        <v>485</v>
      </c>
      <c r="F5" s="449">
        <v>14</v>
      </c>
      <c r="G5" s="448">
        <v>13</v>
      </c>
      <c r="H5" s="448">
        <v>378</v>
      </c>
      <c r="I5" s="448">
        <v>174</v>
      </c>
      <c r="J5" s="448">
        <v>204</v>
      </c>
      <c r="K5" s="450"/>
      <c r="L5" s="450"/>
      <c r="M5" s="450"/>
      <c r="N5" s="450"/>
      <c r="O5" s="450">
        <v>3</v>
      </c>
      <c r="P5" s="450">
        <v>40</v>
      </c>
      <c r="Q5" s="450">
        <v>50</v>
      </c>
      <c r="R5" s="450">
        <v>90</v>
      </c>
      <c r="S5" s="450">
        <v>4</v>
      </c>
      <c r="T5" s="450">
        <v>53</v>
      </c>
      <c r="U5" s="450">
        <v>64</v>
      </c>
      <c r="V5" s="450">
        <v>117</v>
      </c>
      <c r="W5" s="450">
        <v>3</v>
      </c>
      <c r="X5" s="450">
        <v>59</v>
      </c>
      <c r="Y5" s="450">
        <v>49</v>
      </c>
      <c r="Z5" s="450">
        <v>108</v>
      </c>
      <c r="AA5" s="450">
        <v>3</v>
      </c>
      <c r="AB5" s="450">
        <v>22</v>
      </c>
      <c r="AC5" s="450">
        <v>41</v>
      </c>
      <c r="AD5" s="521">
        <v>63</v>
      </c>
      <c r="AE5" s="531">
        <v>3</v>
      </c>
      <c r="AF5" s="488">
        <v>2</v>
      </c>
      <c r="AG5" s="532">
        <v>5</v>
      </c>
      <c r="AH5" s="541">
        <v>40</v>
      </c>
      <c r="AI5" s="495">
        <v>50</v>
      </c>
      <c r="AJ5" s="546">
        <v>90</v>
      </c>
      <c r="AK5" s="554">
        <v>1</v>
      </c>
      <c r="AL5" s="555">
        <v>1</v>
      </c>
      <c r="AM5" s="556">
        <v>1</v>
      </c>
      <c r="AN5" s="585">
        <v>23</v>
      </c>
      <c r="AO5" s="593">
        <v>26</v>
      </c>
      <c r="AP5" s="601">
        <v>6</v>
      </c>
    </row>
    <row r="6" spans="1:42" s="2" customFormat="1" ht="18.75" customHeight="1">
      <c r="A6" s="427" t="s">
        <v>140</v>
      </c>
      <c r="B6" s="404">
        <v>341142</v>
      </c>
      <c r="C6" s="404" t="s">
        <v>172</v>
      </c>
      <c r="D6" s="451">
        <v>1</v>
      </c>
      <c r="E6" s="451" t="s">
        <v>485</v>
      </c>
      <c r="F6" s="451">
        <v>12</v>
      </c>
      <c r="G6" s="404">
        <v>12</v>
      </c>
      <c r="H6" s="404">
        <v>320</v>
      </c>
      <c r="I6" s="404">
        <v>164</v>
      </c>
      <c r="J6" s="404">
        <v>156</v>
      </c>
      <c r="K6" s="452"/>
      <c r="L6" s="452"/>
      <c r="M6" s="452"/>
      <c r="N6" s="452"/>
      <c r="O6" s="452">
        <v>3</v>
      </c>
      <c r="P6" s="452">
        <v>46</v>
      </c>
      <c r="Q6" s="452">
        <v>43</v>
      </c>
      <c r="R6" s="452">
        <v>89</v>
      </c>
      <c r="S6" s="452">
        <v>3</v>
      </c>
      <c r="T6" s="452">
        <v>51</v>
      </c>
      <c r="U6" s="452">
        <v>39</v>
      </c>
      <c r="V6" s="452">
        <v>90</v>
      </c>
      <c r="W6" s="452">
        <v>3</v>
      </c>
      <c r="X6" s="452">
        <v>44</v>
      </c>
      <c r="Y6" s="452">
        <v>47</v>
      </c>
      <c r="Z6" s="452">
        <v>91</v>
      </c>
      <c r="AA6" s="452">
        <v>3</v>
      </c>
      <c r="AB6" s="452">
        <v>23</v>
      </c>
      <c r="AC6" s="452">
        <v>27</v>
      </c>
      <c r="AD6" s="522">
        <v>50</v>
      </c>
      <c r="AE6" s="533">
        <v>2</v>
      </c>
      <c r="AF6" s="372">
        <v>3</v>
      </c>
      <c r="AG6" s="534">
        <v>5</v>
      </c>
      <c r="AH6" s="542">
        <v>46</v>
      </c>
      <c r="AI6" s="496">
        <v>43</v>
      </c>
      <c r="AJ6" s="547">
        <v>89</v>
      </c>
      <c r="AK6" s="557">
        <v>1</v>
      </c>
      <c r="AL6" s="558">
        <v>1</v>
      </c>
      <c r="AM6" s="559">
        <v>2</v>
      </c>
      <c r="AN6" s="586">
        <v>20</v>
      </c>
      <c r="AO6" s="594">
        <v>24</v>
      </c>
      <c r="AP6" s="602">
        <v>4</v>
      </c>
    </row>
    <row r="7" spans="1:42" s="2" customFormat="1" ht="18.75" customHeight="1">
      <c r="A7" s="427" t="s">
        <v>140</v>
      </c>
      <c r="B7" s="404">
        <v>973040</v>
      </c>
      <c r="C7" s="404" t="s">
        <v>152</v>
      </c>
      <c r="D7" s="451">
        <v>1</v>
      </c>
      <c r="E7" s="451" t="s">
        <v>485</v>
      </c>
      <c r="F7" s="451">
        <v>24</v>
      </c>
      <c r="G7" s="404">
        <v>20</v>
      </c>
      <c r="H7" s="404">
        <v>490</v>
      </c>
      <c r="I7" s="404">
        <v>192</v>
      </c>
      <c r="J7" s="404">
        <v>298</v>
      </c>
      <c r="K7" s="452">
        <v>4</v>
      </c>
      <c r="L7" s="452">
        <v>41</v>
      </c>
      <c r="M7" s="452">
        <v>79</v>
      </c>
      <c r="N7" s="452">
        <v>120</v>
      </c>
      <c r="O7" s="452">
        <v>4</v>
      </c>
      <c r="P7" s="452">
        <v>40</v>
      </c>
      <c r="Q7" s="452">
        <v>81</v>
      </c>
      <c r="R7" s="452">
        <v>121</v>
      </c>
      <c r="S7" s="452">
        <v>4</v>
      </c>
      <c r="T7" s="452">
        <v>44</v>
      </c>
      <c r="U7" s="452">
        <v>58</v>
      </c>
      <c r="V7" s="452">
        <v>102</v>
      </c>
      <c r="W7" s="452">
        <v>4</v>
      </c>
      <c r="X7" s="452">
        <v>35</v>
      </c>
      <c r="Y7" s="452">
        <v>36</v>
      </c>
      <c r="Z7" s="452">
        <v>71</v>
      </c>
      <c r="AA7" s="452">
        <v>4</v>
      </c>
      <c r="AB7" s="452">
        <v>32</v>
      </c>
      <c r="AC7" s="452">
        <v>44</v>
      </c>
      <c r="AD7" s="522">
        <v>76</v>
      </c>
      <c r="AE7" s="533">
        <v>3</v>
      </c>
      <c r="AF7" s="372">
        <v>4</v>
      </c>
      <c r="AG7" s="534">
        <v>7</v>
      </c>
      <c r="AH7" s="542">
        <v>41</v>
      </c>
      <c r="AI7" s="496">
        <v>80</v>
      </c>
      <c r="AJ7" s="547">
        <v>121</v>
      </c>
      <c r="AK7" s="557">
        <v>1</v>
      </c>
      <c r="AL7" s="558">
        <v>1</v>
      </c>
      <c r="AM7" s="559">
        <v>2</v>
      </c>
      <c r="AN7" s="586">
        <v>36</v>
      </c>
      <c r="AO7" s="594">
        <v>40</v>
      </c>
      <c r="AP7" s="602">
        <v>5</v>
      </c>
    </row>
    <row r="8" spans="1:42" s="2" customFormat="1" ht="18.75" customHeight="1">
      <c r="A8" s="427" t="s">
        <v>140</v>
      </c>
      <c r="B8" s="404">
        <v>751974</v>
      </c>
      <c r="C8" s="404" t="s">
        <v>161</v>
      </c>
      <c r="D8" s="451">
        <v>1</v>
      </c>
      <c r="E8" s="451" t="s">
        <v>485</v>
      </c>
      <c r="F8" s="451">
        <v>12</v>
      </c>
      <c r="G8" s="404">
        <v>8</v>
      </c>
      <c r="H8" s="404">
        <v>166</v>
      </c>
      <c r="I8" s="404">
        <v>67</v>
      </c>
      <c r="J8" s="404">
        <v>99</v>
      </c>
      <c r="K8" s="452"/>
      <c r="L8" s="452"/>
      <c r="M8" s="452"/>
      <c r="N8" s="452"/>
      <c r="O8" s="452">
        <v>2</v>
      </c>
      <c r="P8" s="452">
        <v>16</v>
      </c>
      <c r="Q8" s="452">
        <v>23</v>
      </c>
      <c r="R8" s="452">
        <v>39</v>
      </c>
      <c r="S8" s="452">
        <v>2</v>
      </c>
      <c r="T8" s="452">
        <v>13</v>
      </c>
      <c r="U8" s="452">
        <v>27</v>
      </c>
      <c r="V8" s="452">
        <v>40</v>
      </c>
      <c r="W8" s="452">
        <v>2</v>
      </c>
      <c r="X8" s="452">
        <v>17</v>
      </c>
      <c r="Y8" s="452">
        <v>17</v>
      </c>
      <c r="Z8" s="452">
        <v>34</v>
      </c>
      <c r="AA8" s="452">
        <v>2</v>
      </c>
      <c r="AB8" s="452">
        <v>21</v>
      </c>
      <c r="AC8" s="452">
        <v>32</v>
      </c>
      <c r="AD8" s="522">
        <v>53</v>
      </c>
      <c r="AE8" s="533"/>
      <c r="AF8" s="372">
        <v>1</v>
      </c>
      <c r="AG8" s="534">
        <v>1</v>
      </c>
      <c r="AH8" s="542">
        <v>16</v>
      </c>
      <c r="AI8" s="496">
        <v>22</v>
      </c>
      <c r="AJ8" s="547">
        <v>38</v>
      </c>
      <c r="AK8" s="557">
        <v>1</v>
      </c>
      <c r="AL8" s="558">
        <v>1</v>
      </c>
      <c r="AM8" s="559">
        <v>2</v>
      </c>
      <c r="AN8" s="586">
        <v>20</v>
      </c>
      <c r="AO8" s="594">
        <v>24</v>
      </c>
      <c r="AP8" s="602">
        <v>4</v>
      </c>
    </row>
    <row r="9" spans="1:42" ht="18.75" customHeight="1">
      <c r="A9" s="427" t="s">
        <v>140</v>
      </c>
      <c r="B9" s="404">
        <v>751937</v>
      </c>
      <c r="C9" s="404" t="s">
        <v>171</v>
      </c>
      <c r="D9" s="451">
        <v>1</v>
      </c>
      <c r="E9" s="451" t="s">
        <v>485</v>
      </c>
      <c r="F9" s="451"/>
      <c r="G9" s="404">
        <v>4</v>
      </c>
      <c r="H9" s="404">
        <v>104</v>
      </c>
      <c r="I9" s="404">
        <v>56</v>
      </c>
      <c r="J9" s="404">
        <v>48</v>
      </c>
      <c r="K9" s="452"/>
      <c r="L9" s="452"/>
      <c r="M9" s="452"/>
      <c r="N9" s="452"/>
      <c r="O9" s="452">
        <v>1</v>
      </c>
      <c r="P9" s="452">
        <v>15</v>
      </c>
      <c r="Q9" s="452">
        <v>11</v>
      </c>
      <c r="R9" s="452">
        <v>26</v>
      </c>
      <c r="S9" s="452">
        <v>1</v>
      </c>
      <c r="T9" s="452">
        <v>13</v>
      </c>
      <c r="U9" s="452">
        <v>14</v>
      </c>
      <c r="V9" s="452">
        <v>27</v>
      </c>
      <c r="W9" s="452">
        <v>1</v>
      </c>
      <c r="X9" s="452">
        <v>15</v>
      </c>
      <c r="Y9" s="452">
        <v>8</v>
      </c>
      <c r="Z9" s="452">
        <v>23</v>
      </c>
      <c r="AA9" s="452">
        <v>1</v>
      </c>
      <c r="AB9" s="452">
        <v>13</v>
      </c>
      <c r="AC9" s="452">
        <v>15</v>
      </c>
      <c r="AD9" s="522">
        <v>28</v>
      </c>
      <c r="AE9" s="533">
        <v>6</v>
      </c>
      <c r="AF9" s="372">
        <v>4</v>
      </c>
      <c r="AG9" s="534">
        <v>10</v>
      </c>
      <c r="AH9" s="542">
        <v>15</v>
      </c>
      <c r="AI9" s="496">
        <v>11</v>
      </c>
      <c r="AJ9" s="547">
        <v>26</v>
      </c>
      <c r="AK9" s="557">
        <v>1</v>
      </c>
      <c r="AL9" s="558"/>
      <c r="AM9" s="559">
        <v>1</v>
      </c>
      <c r="AN9" s="586">
        <v>8</v>
      </c>
      <c r="AO9" s="594">
        <v>10</v>
      </c>
      <c r="AP9" s="602"/>
    </row>
    <row r="10" spans="1:42" ht="18.75" customHeight="1">
      <c r="A10" s="427" t="s">
        <v>140</v>
      </c>
      <c r="B10" s="404">
        <v>971539</v>
      </c>
      <c r="C10" s="404" t="s">
        <v>162</v>
      </c>
      <c r="D10" s="451">
        <v>1</v>
      </c>
      <c r="E10" s="451" t="s">
        <v>485</v>
      </c>
      <c r="F10" s="451">
        <v>21</v>
      </c>
      <c r="G10" s="404">
        <v>59</v>
      </c>
      <c r="H10" s="404">
        <v>647</v>
      </c>
      <c r="I10" s="404">
        <v>276</v>
      </c>
      <c r="J10" s="404">
        <v>371</v>
      </c>
      <c r="K10" s="452"/>
      <c r="L10" s="452"/>
      <c r="M10" s="452"/>
      <c r="N10" s="452"/>
      <c r="O10" s="452">
        <v>18</v>
      </c>
      <c r="P10" s="452">
        <v>68</v>
      </c>
      <c r="Q10" s="452">
        <v>101</v>
      </c>
      <c r="R10" s="452">
        <v>169</v>
      </c>
      <c r="S10" s="452">
        <v>13</v>
      </c>
      <c r="T10" s="452">
        <v>96</v>
      </c>
      <c r="U10" s="452">
        <v>106</v>
      </c>
      <c r="V10" s="452">
        <v>202</v>
      </c>
      <c r="W10" s="452">
        <v>15</v>
      </c>
      <c r="X10" s="452">
        <v>86</v>
      </c>
      <c r="Y10" s="452">
        <v>110</v>
      </c>
      <c r="Z10" s="452">
        <v>196</v>
      </c>
      <c r="AA10" s="452">
        <v>13</v>
      </c>
      <c r="AB10" s="452">
        <v>26</v>
      </c>
      <c r="AC10" s="452">
        <v>54</v>
      </c>
      <c r="AD10" s="522">
        <v>80</v>
      </c>
      <c r="AE10" s="533">
        <v>6</v>
      </c>
      <c r="AF10" s="372">
        <v>5</v>
      </c>
      <c r="AG10" s="534">
        <v>11</v>
      </c>
      <c r="AH10" s="542">
        <v>67</v>
      </c>
      <c r="AI10" s="496">
        <v>98</v>
      </c>
      <c r="AJ10" s="547">
        <v>165</v>
      </c>
      <c r="AK10" s="557">
        <v>1</v>
      </c>
      <c r="AL10" s="558"/>
      <c r="AM10" s="559">
        <v>2</v>
      </c>
      <c r="AN10" s="586">
        <v>40</v>
      </c>
      <c r="AO10" s="594">
        <v>43</v>
      </c>
      <c r="AP10" s="602">
        <v>5</v>
      </c>
    </row>
    <row r="11" spans="1:42" ht="18.75" customHeight="1">
      <c r="A11" s="427" t="s">
        <v>140</v>
      </c>
      <c r="B11" s="404">
        <v>974958</v>
      </c>
      <c r="C11" s="404" t="s">
        <v>182</v>
      </c>
      <c r="D11" s="451">
        <v>1</v>
      </c>
      <c r="E11" s="451" t="s">
        <v>485</v>
      </c>
      <c r="F11" s="451">
        <v>26</v>
      </c>
      <c r="G11" s="404">
        <v>58</v>
      </c>
      <c r="H11" s="404">
        <v>706</v>
      </c>
      <c r="I11" s="404">
        <v>260</v>
      </c>
      <c r="J11" s="404">
        <v>446</v>
      </c>
      <c r="K11" s="452"/>
      <c r="L11" s="452"/>
      <c r="M11" s="452"/>
      <c r="N11" s="452"/>
      <c r="O11" s="452">
        <v>18</v>
      </c>
      <c r="P11" s="452">
        <v>103</v>
      </c>
      <c r="Q11" s="452">
        <v>159</v>
      </c>
      <c r="R11" s="452">
        <v>262</v>
      </c>
      <c r="S11" s="452">
        <v>15</v>
      </c>
      <c r="T11" s="452">
        <v>62</v>
      </c>
      <c r="U11" s="452">
        <v>115</v>
      </c>
      <c r="V11" s="452">
        <v>177</v>
      </c>
      <c r="W11" s="452">
        <v>12</v>
      </c>
      <c r="X11" s="452">
        <v>43</v>
      </c>
      <c r="Y11" s="452">
        <v>97</v>
      </c>
      <c r="Z11" s="452">
        <v>140</v>
      </c>
      <c r="AA11" s="452">
        <v>13</v>
      </c>
      <c r="AB11" s="452">
        <v>52</v>
      </c>
      <c r="AC11" s="452">
        <v>75</v>
      </c>
      <c r="AD11" s="522">
        <v>127</v>
      </c>
      <c r="AE11" s="533"/>
      <c r="AF11" s="372">
        <v>2</v>
      </c>
      <c r="AG11" s="534">
        <v>2</v>
      </c>
      <c r="AH11" s="542">
        <v>96</v>
      </c>
      <c r="AI11" s="496">
        <v>156</v>
      </c>
      <c r="AJ11" s="547">
        <v>252</v>
      </c>
      <c r="AK11" s="557">
        <v>1</v>
      </c>
      <c r="AL11" s="558">
        <v>1</v>
      </c>
      <c r="AM11" s="559">
        <v>3</v>
      </c>
      <c r="AN11" s="586">
        <v>44</v>
      </c>
      <c r="AO11" s="594">
        <v>49</v>
      </c>
      <c r="AP11" s="602">
        <v>4</v>
      </c>
    </row>
    <row r="12" spans="1:42" ht="18.75" customHeight="1">
      <c r="A12" s="427" t="s">
        <v>140</v>
      </c>
      <c r="B12" s="404">
        <v>190114</v>
      </c>
      <c r="C12" s="404" t="s">
        <v>236</v>
      </c>
      <c r="D12" s="451">
        <v>1</v>
      </c>
      <c r="E12" s="451" t="s">
        <v>485</v>
      </c>
      <c r="F12" s="451">
        <v>24</v>
      </c>
      <c r="G12" s="404">
        <v>20</v>
      </c>
      <c r="H12" s="404">
        <v>636</v>
      </c>
      <c r="I12" s="404">
        <v>292</v>
      </c>
      <c r="J12" s="404">
        <v>344</v>
      </c>
      <c r="K12" s="452"/>
      <c r="L12" s="452"/>
      <c r="M12" s="452"/>
      <c r="N12" s="452"/>
      <c r="O12" s="452">
        <v>5</v>
      </c>
      <c r="P12" s="452">
        <v>79</v>
      </c>
      <c r="Q12" s="452">
        <v>92</v>
      </c>
      <c r="R12" s="452">
        <v>171</v>
      </c>
      <c r="S12" s="452">
        <v>5</v>
      </c>
      <c r="T12" s="452">
        <v>69</v>
      </c>
      <c r="U12" s="452">
        <v>102</v>
      </c>
      <c r="V12" s="452">
        <v>171</v>
      </c>
      <c r="W12" s="452">
        <v>5</v>
      </c>
      <c r="X12" s="452">
        <v>72</v>
      </c>
      <c r="Y12" s="452">
        <v>82</v>
      </c>
      <c r="Z12" s="452">
        <v>154</v>
      </c>
      <c r="AA12" s="452">
        <v>5</v>
      </c>
      <c r="AB12" s="452">
        <v>72</v>
      </c>
      <c r="AC12" s="452">
        <v>68</v>
      </c>
      <c r="AD12" s="522">
        <v>140</v>
      </c>
      <c r="AE12" s="533">
        <v>5</v>
      </c>
      <c r="AF12" s="372">
        <v>4</v>
      </c>
      <c r="AG12" s="534">
        <v>9</v>
      </c>
      <c r="AH12" s="542">
        <v>79</v>
      </c>
      <c r="AI12" s="496">
        <v>92</v>
      </c>
      <c r="AJ12" s="547">
        <v>171</v>
      </c>
      <c r="AK12" s="557">
        <v>1</v>
      </c>
      <c r="AL12" s="558"/>
      <c r="AM12" s="559">
        <v>2</v>
      </c>
      <c r="AN12" s="586">
        <v>40</v>
      </c>
      <c r="AO12" s="594">
        <v>43</v>
      </c>
      <c r="AP12" s="602">
        <v>4</v>
      </c>
    </row>
    <row r="13" spans="1:42" ht="18.75" customHeight="1">
      <c r="A13" s="427" t="s">
        <v>140</v>
      </c>
      <c r="B13" s="404">
        <v>751124</v>
      </c>
      <c r="C13" s="404" t="s">
        <v>251</v>
      </c>
      <c r="D13" s="451">
        <v>1</v>
      </c>
      <c r="E13" s="451" t="s">
        <v>485</v>
      </c>
      <c r="F13" s="451">
        <v>18</v>
      </c>
      <c r="G13" s="404">
        <v>18</v>
      </c>
      <c r="H13" s="404">
        <v>466</v>
      </c>
      <c r="I13" s="404">
        <v>211</v>
      </c>
      <c r="J13" s="404">
        <v>255</v>
      </c>
      <c r="K13" s="452"/>
      <c r="L13" s="452"/>
      <c r="M13" s="452"/>
      <c r="N13" s="452"/>
      <c r="O13" s="452">
        <v>6</v>
      </c>
      <c r="P13" s="452">
        <v>104</v>
      </c>
      <c r="Q13" s="452">
        <v>96</v>
      </c>
      <c r="R13" s="452">
        <v>200</v>
      </c>
      <c r="S13" s="452">
        <v>4</v>
      </c>
      <c r="T13" s="452">
        <v>39</v>
      </c>
      <c r="U13" s="452">
        <v>63</v>
      </c>
      <c r="V13" s="452">
        <v>102</v>
      </c>
      <c r="W13" s="452">
        <v>3</v>
      </c>
      <c r="X13" s="452">
        <v>28</v>
      </c>
      <c r="Y13" s="452">
        <v>32</v>
      </c>
      <c r="Z13" s="452">
        <v>60</v>
      </c>
      <c r="AA13" s="452">
        <v>5</v>
      </c>
      <c r="AB13" s="452">
        <v>40</v>
      </c>
      <c r="AC13" s="452">
        <v>64</v>
      </c>
      <c r="AD13" s="522">
        <v>104</v>
      </c>
      <c r="AE13" s="533"/>
      <c r="AF13" s="372">
        <v>1</v>
      </c>
      <c r="AG13" s="534">
        <v>1</v>
      </c>
      <c r="AH13" s="542">
        <v>92</v>
      </c>
      <c r="AI13" s="496">
        <v>88</v>
      </c>
      <c r="AJ13" s="547">
        <v>180</v>
      </c>
      <c r="AK13" s="557">
        <v>1</v>
      </c>
      <c r="AL13" s="558"/>
      <c r="AM13" s="559">
        <v>2</v>
      </c>
      <c r="AN13" s="586">
        <v>25</v>
      </c>
      <c r="AO13" s="594">
        <v>28</v>
      </c>
      <c r="AP13" s="602">
        <v>3</v>
      </c>
    </row>
    <row r="14" spans="1:42" ht="18.75" customHeight="1">
      <c r="A14" s="427" t="s">
        <v>140</v>
      </c>
      <c r="B14" s="404">
        <v>964349</v>
      </c>
      <c r="C14" s="404" t="s">
        <v>293</v>
      </c>
      <c r="D14" s="451">
        <v>1</v>
      </c>
      <c r="E14" s="451" t="s">
        <v>485</v>
      </c>
      <c r="F14" s="451">
        <v>24</v>
      </c>
      <c r="G14" s="404">
        <v>19</v>
      </c>
      <c r="H14" s="404">
        <v>540</v>
      </c>
      <c r="I14" s="404">
        <v>241</v>
      </c>
      <c r="J14" s="404">
        <v>299</v>
      </c>
      <c r="K14" s="452"/>
      <c r="L14" s="452"/>
      <c r="M14" s="452"/>
      <c r="N14" s="452"/>
      <c r="O14" s="452">
        <v>5</v>
      </c>
      <c r="P14" s="452">
        <v>76</v>
      </c>
      <c r="Q14" s="452">
        <v>87</v>
      </c>
      <c r="R14" s="452">
        <v>163</v>
      </c>
      <c r="S14" s="452">
        <v>6</v>
      </c>
      <c r="T14" s="452">
        <v>78</v>
      </c>
      <c r="U14" s="452">
        <v>114</v>
      </c>
      <c r="V14" s="452">
        <v>192</v>
      </c>
      <c r="W14" s="452">
        <v>5</v>
      </c>
      <c r="X14" s="452">
        <v>60</v>
      </c>
      <c r="Y14" s="452">
        <v>58</v>
      </c>
      <c r="Z14" s="452">
        <v>118</v>
      </c>
      <c r="AA14" s="452">
        <v>3</v>
      </c>
      <c r="AB14" s="452">
        <v>27</v>
      </c>
      <c r="AC14" s="452">
        <v>40</v>
      </c>
      <c r="AD14" s="522">
        <v>67</v>
      </c>
      <c r="AE14" s="533">
        <v>6</v>
      </c>
      <c r="AF14" s="372"/>
      <c r="AG14" s="534">
        <v>6</v>
      </c>
      <c r="AH14" s="542">
        <v>76</v>
      </c>
      <c r="AI14" s="496">
        <v>87</v>
      </c>
      <c r="AJ14" s="547">
        <v>163</v>
      </c>
      <c r="AK14" s="557">
        <v>1</v>
      </c>
      <c r="AL14" s="558"/>
      <c r="AM14" s="559">
        <v>2</v>
      </c>
      <c r="AN14" s="586">
        <v>36</v>
      </c>
      <c r="AO14" s="594">
        <v>39</v>
      </c>
      <c r="AP14" s="602">
        <v>3</v>
      </c>
    </row>
    <row r="15" spans="1:42" ht="18.75" customHeight="1">
      <c r="A15" s="427" t="s">
        <v>140</v>
      </c>
      <c r="B15" s="404">
        <v>971540</v>
      </c>
      <c r="C15" s="404" t="s">
        <v>329</v>
      </c>
      <c r="D15" s="451">
        <v>1</v>
      </c>
      <c r="E15" s="451" t="s">
        <v>485</v>
      </c>
      <c r="F15" s="451">
        <v>24</v>
      </c>
      <c r="G15" s="404">
        <v>27</v>
      </c>
      <c r="H15" s="404">
        <v>419</v>
      </c>
      <c r="I15" s="404">
        <v>184</v>
      </c>
      <c r="J15" s="404">
        <v>235</v>
      </c>
      <c r="K15" s="452"/>
      <c r="L15" s="452"/>
      <c r="M15" s="452"/>
      <c r="N15" s="452"/>
      <c r="O15" s="452">
        <v>8</v>
      </c>
      <c r="P15" s="452">
        <v>61</v>
      </c>
      <c r="Q15" s="452">
        <v>64</v>
      </c>
      <c r="R15" s="452">
        <v>125</v>
      </c>
      <c r="S15" s="452">
        <v>6</v>
      </c>
      <c r="T15" s="452">
        <v>52</v>
      </c>
      <c r="U15" s="452">
        <v>72</v>
      </c>
      <c r="V15" s="452">
        <v>124</v>
      </c>
      <c r="W15" s="452">
        <v>8</v>
      </c>
      <c r="X15" s="452">
        <v>55</v>
      </c>
      <c r="Y15" s="452">
        <v>76</v>
      </c>
      <c r="Z15" s="452">
        <v>131</v>
      </c>
      <c r="AA15" s="452">
        <v>5</v>
      </c>
      <c r="AB15" s="452">
        <v>16</v>
      </c>
      <c r="AC15" s="452">
        <v>23</v>
      </c>
      <c r="AD15" s="522">
        <v>39</v>
      </c>
      <c r="AE15" s="533">
        <v>6</v>
      </c>
      <c r="AF15" s="372">
        <v>2</v>
      </c>
      <c r="AG15" s="534">
        <v>8</v>
      </c>
      <c r="AH15" s="542">
        <v>61</v>
      </c>
      <c r="AI15" s="496">
        <v>64</v>
      </c>
      <c r="AJ15" s="547">
        <v>125</v>
      </c>
      <c r="AK15" s="557">
        <v>1</v>
      </c>
      <c r="AL15" s="558"/>
      <c r="AM15" s="559">
        <v>1</v>
      </c>
      <c r="AN15" s="586">
        <v>25</v>
      </c>
      <c r="AO15" s="594">
        <v>27</v>
      </c>
      <c r="AP15" s="602">
        <v>2</v>
      </c>
    </row>
    <row r="16" spans="1:42" ht="18.75" customHeight="1">
      <c r="A16" s="427" t="s">
        <v>140</v>
      </c>
      <c r="B16" s="404">
        <v>964348</v>
      </c>
      <c r="C16" s="404" t="s">
        <v>340</v>
      </c>
      <c r="D16" s="451">
        <v>1</v>
      </c>
      <c r="E16" s="451" t="s">
        <v>485</v>
      </c>
      <c r="F16" s="451">
        <v>17</v>
      </c>
      <c r="G16" s="404">
        <v>14</v>
      </c>
      <c r="H16" s="404">
        <v>419</v>
      </c>
      <c r="I16" s="404">
        <v>189</v>
      </c>
      <c r="J16" s="404">
        <v>230</v>
      </c>
      <c r="K16" s="452"/>
      <c r="L16" s="452"/>
      <c r="M16" s="452"/>
      <c r="N16" s="452"/>
      <c r="O16" s="452">
        <v>4</v>
      </c>
      <c r="P16" s="452">
        <v>61</v>
      </c>
      <c r="Q16" s="452">
        <v>73</v>
      </c>
      <c r="R16" s="452">
        <v>134</v>
      </c>
      <c r="S16" s="452">
        <v>4</v>
      </c>
      <c r="T16" s="452">
        <v>60</v>
      </c>
      <c r="U16" s="452">
        <v>76</v>
      </c>
      <c r="V16" s="452">
        <v>136</v>
      </c>
      <c r="W16" s="452">
        <v>4</v>
      </c>
      <c r="X16" s="452">
        <v>43</v>
      </c>
      <c r="Y16" s="452">
        <v>50</v>
      </c>
      <c r="Z16" s="452">
        <v>93</v>
      </c>
      <c r="AA16" s="452">
        <v>2</v>
      </c>
      <c r="AB16" s="452">
        <v>25</v>
      </c>
      <c r="AC16" s="452">
        <v>31</v>
      </c>
      <c r="AD16" s="522">
        <v>56</v>
      </c>
      <c r="AE16" s="533"/>
      <c r="AF16" s="372">
        <v>1</v>
      </c>
      <c r="AG16" s="534">
        <v>1</v>
      </c>
      <c r="AH16" s="542">
        <v>61</v>
      </c>
      <c r="AI16" s="496">
        <v>73</v>
      </c>
      <c r="AJ16" s="547">
        <v>134</v>
      </c>
      <c r="AK16" s="557">
        <v>1</v>
      </c>
      <c r="AL16" s="558"/>
      <c r="AM16" s="559">
        <v>1</v>
      </c>
      <c r="AN16" s="586">
        <v>27</v>
      </c>
      <c r="AO16" s="594">
        <v>29</v>
      </c>
      <c r="AP16" s="602">
        <v>2</v>
      </c>
    </row>
    <row r="17" spans="1:45" ht="18.75" customHeight="1">
      <c r="A17" s="427" t="s">
        <v>140</v>
      </c>
      <c r="B17" s="404">
        <v>967283</v>
      </c>
      <c r="C17" s="404" t="s">
        <v>385</v>
      </c>
      <c r="D17" s="451">
        <v>1</v>
      </c>
      <c r="E17" s="451" t="s">
        <v>485</v>
      </c>
      <c r="F17" s="451">
        <v>24</v>
      </c>
      <c r="G17" s="404">
        <v>23</v>
      </c>
      <c r="H17" s="404">
        <v>707</v>
      </c>
      <c r="I17" s="404">
        <v>219</v>
      </c>
      <c r="J17" s="404">
        <v>488</v>
      </c>
      <c r="K17" s="452"/>
      <c r="L17" s="452"/>
      <c r="M17" s="452"/>
      <c r="N17" s="452"/>
      <c r="O17" s="452">
        <v>6</v>
      </c>
      <c r="P17" s="452">
        <v>72</v>
      </c>
      <c r="Q17" s="452">
        <v>131</v>
      </c>
      <c r="R17" s="452">
        <v>203</v>
      </c>
      <c r="S17" s="452">
        <v>6</v>
      </c>
      <c r="T17" s="452">
        <v>56</v>
      </c>
      <c r="U17" s="452">
        <v>147</v>
      </c>
      <c r="V17" s="452">
        <v>203</v>
      </c>
      <c r="W17" s="452">
        <v>6</v>
      </c>
      <c r="X17" s="452">
        <v>59</v>
      </c>
      <c r="Y17" s="452">
        <v>138</v>
      </c>
      <c r="Z17" s="452">
        <v>197</v>
      </c>
      <c r="AA17" s="452">
        <v>5</v>
      </c>
      <c r="AB17" s="452">
        <v>32</v>
      </c>
      <c r="AC17" s="452">
        <v>72</v>
      </c>
      <c r="AD17" s="522">
        <v>104</v>
      </c>
      <c r="AE17" s="533"/>
      <c r="AF17" s="372">
        <v>1</v>
      </c>
      <c r="AG17" s="534">
        <v>1</v>
      </c>
      <c r="AH17" s="542">
        <v>71</v>
      </c>
      <c r="AI17" s="496">
        <v>129</v>
      </c>
      <c r="AJ17" s="547">
        <v>200</v>
      </c>
      <c r="AK17" s="557">
        <v>1</v>
      </c>
      <c r="AL17" s="558">
        <v>1</v>
      </c>
      <c r="AM17" s="559">
        <v>3</v>
      </c>
      <c r="AN17" s="586">
        <v>34</v>
      </c>
      <c r="AO17" s="594">
        <v>39</v>
      </c>
      <c r="AP17" s="602">
        <v>7</v>
      </c>
    </row>
    <row r="18" spans="1:45" ht="18.75" customHeight="1">
      <c r="A18" s="427" t="s">
        <v>140</v>
      </c>
      <c r="B18" s="404">
        <v>751126</v>
      </c>
      <c r="C18" s="404" t="s">
        <v>333</v>
      </c>
      <c r="D18" s="451">
        <v>1</v>
      </c>
      <c r="E18" s="451" t="s">
        <v>485</v>
      </c>
      <c r="F18" s="451">
        <v>9</v>
      </c>
      <c r="G18" s="404">
        <v>17</v>
      </c>
      <c r="H18" s="404">
        <v>259</v>
      </c>
      <c r="I18" s="404">
        <v>138</v>
      </c>
      <c r="J18" s="404">
        <v>121</v>
      </c>
      <c r="K18" s="452"/>
      <c r="L18" s="452"/>
      <c r="M18" s="452"/>
      <c r="N18" s="452"/>
      <c r="O18" s="452">
        <v>5</v>
      </c>
      <c r="P18" s="452">
        <v>39</v>
      </c>
      <c r="Q18" s="452">
        <v>25</v>
      </c>
      <c r="R18" s="452">
        <v>64</v>
      </c>
      <c r="S18" s="452">
        <v>5</v>
      </c>
      <c r="T18" s="452">
        <v>27</v>
      </c>
      <c r="U18" s="452">
        <v>27</v>
      </c>
      <c r="V18" s="452">
        <v>54</v>
      </c>
      <c r="W18" s="452">
        <v>4</v>
      </c>
      <c r="X18" s="452">
        <v>34</v>
      </c>
      <c r="Y18" s="452">
        <v>24</v>
      </c>
      <c r="Z18" s="452">
        <v>58</v>
      </c>
      <c r="AA18" s="452">
        <v>3</v>
      </c>
      <c r="AB18" s="452">
        <v>38</v>
      </c>
      <c r="AC18" s="452">
        <v>45</v>
      </c>
      <c r="AD18" s="522">
        <v>83</v>
      </c>
      <c r="AE18" s="533">
        <v>1</v>
      </c>
      <c r="AF18" s="372"/>
      <c r="AG18" s="534">
        <v>1</v>
      </c>
      <c r="AH18" s="542">
        <v>35</v>
      </c>
      <c r="AI18" s="496">
        <v>23</v>
      </c>
      <c r="AJ18" s="547">
        <v>58</v>
      </c>
      <c r="AK18" s="557">
        <v>1</v>
      </c>
      <c r="AL18" s="558"/>
      <c r="AM18" s="559">
        <v>1</v>
      </c>
      <c r="AN18" s="586">
        <v>14</v>
      </c>
      <c r="AO18" s="594">
        <v>16</v>
      </c>
      <c r="AP18" s="602">
        <v>2</v>
      </c>
    </row>
    <row r="19" spans="1:45" ht="18.75" customHeight="1">
      <c r="A19" s="427" t="s">
        <v>140</v>
      </c>
      <c r="B19" s="404">
        <v>965156</v>
      </c>
      <c r="C19" s="404" t="s">
        <v>159</v>
      </c>
      <c r="D19" s="451">
        <v>1</v>
      </c>
      <c r="E19" s="451" t="s">
        <v>485</v>
      </c>
      <c r="F19" s="451">
        <v>21</v>
      </c>
      <c r="G19" s="404">
        <v>18</v>
      </c>
      <c r="H19" s="404">
        <v>418</v>
      </c>
      <c r="I19" s="404">
        <v>223</v>
      </c>
      <c r="J19" s="404">
        <v>195</v>
      </c>
      <c r="K19" s="452"/>
      <c r="L19" s="452"/>
      <c r="M19" s="452"/>
      <c r="N19" s="452"/>
      <c r="O19" s="452">
        <v>5</v>
      </c>
      <c r="P19" s="452">
        <v>77</v>
      </c>
      <c r="Q19" s="452">
        <v>59</v>
      </c>
      <c r="R19" s="452">
        <v>136</v>
      </c>
      <c r="S19" s="452">
        <v>5</v>
      </c>
      <c r="T19" s="452">
        <v>83</v>
      </c>
      <c r="U19" s="452">
        <v>59</v>
      </c>
      <c r="V19" s="452">
        <v>142</v>
      </c>
      <c r="W19" s="452">
        <v>4</v>
      </c>
      <c r="X19" s="452">
        <v>36</v>
      </c>
      <c r="Y19" s="452">
        <v>40</v>
      </c>
      <c r="Z19" s="452">
        <v>76</v>
      </c>
      <c r="AA19" s="452">
        <v>4</v>
      </c>
      <c r="AB19" s="452">
        <v>27</v>
      </c>
      <c r="AC19" s="452">
        <v>37</v>
      </c>
      <c r="AD19" s="522">
        <v>64</v>
      </c>
      <c r="AE19" s="533">
        <v>2</v>
      </c>
      <c r="AF19" s="372"/>
      <c r="AG19" s="534">
        <v>2</v>
      </c>
      <c r="AH19" s="542">
        <v>67</v>
      </c>
      <c r="AI19" s="496">
        <v>57</v>
      </c>
      <c r="AJ19" s="547">
        <v>124</v>
      </c>
      <c r="AK19" s="557">
        <v>1</v>
      </c>
      <c r="AL19" s="558"/>
      <c r="AM19" s="559">
        <v>1</v>
      </c>
      <c r="AN19" s="586">
        <v>21</v>
      </c>
      <c r="AO19" s="594">
        <v>23</v>
      </c>
      <c r="AP19" s="602">
        <v>2</v>
      </c>
    </row>
    <row r="20" spans="1:45" ht="18.75" customHeight="1">
      <c r="A20" s="427" t="s">
        <v>140</v>
      </c>
      <c r="B20" s="404">
        <v>190163</v>
      </c>
      <c r="C20" s="404" t="s">
        <v>163</v>
      </c>
      <c r="D20" s="451">
        <v>1</v>
      </c>
      <c r="E20" s="451" t="s">
        <v>485</v>
      </c>
      <c r="F20" s="451">
        <v>33</v>
      </c>
      <c r="G20" s="404">
        <v>33</v>
      </c>
      <c r="H20" s="404">
        <v>847</v>
      </c>
      <c r="I20" s="404">
        <v>110</v>
      </c>
      <c r="J20" s="404">
        <v>737</v>
      </c>
      <c r="K20" s="452"/>
      <c r="L20" s="452"/>
      <c r="M20" s="452"/>
      <c r="N20" s="452"/>
      <c r="O20" s="452">
        <v>10</v>
      </c>
      <c r="P20" s="452">
        <v>0</v>
      </c>
      <c r="Q20" s="452">
        <v>311</v>
      </c>
      <c r="R20" s="452">
        <v>311</v>
      </c>
      <c r="S20" s="452">
        <v>8</v>
      </c>
      <c r="T20" s="452">
        <v>0</v>
      </c>
      <c r="U20" s="452">
        <v>228</v>
      </c>
      <c r="V20" s="452">
        <v>228</v>
      </c>
      <c r="W20" s="452">
        <v>4</v>
      </c>
      <c r="X20" s="452">
        <v>30</v>
      </c>
      <c r="Y20" s="452">
        <v>71</v>
      </c>
      <c r="Z20" s="452">
        <v>101</v>
      </c>
      <c r="AA20" s="452">
        <v>11</v>
      </c>
      <c r="AB20" s="452">
        <v>80</v>
      </c>
      <c r="AC20" s="452">
        <v>127</v>
      </c>
      <c r="AD20" s="522">
        <v>207</v>
      </c>
      <c r="AE20" s="533">
        <v>1</v>
      </c>
      <c r="AF20" s="372"/>
      <c r="AG20" s="534">
        <v>1</v>
      </c>
      <c r="AH20" s="542"/>
      <c r="AI20" s="496">
        <v>276</v>
      </c>
      <c r="AJ20" s="547">
        <v>276</v>
      </c>
      <c r="AK20" s="557">
        <v>1</v>
      </c>
      <c r="AL20" s="558"/>
      <c r="AM20" s="559">
        <v>2</v>
      </c>
      <c r="AN20" s="586">
        <v>63</v>
      </c>
      <c r="AO20" s="594">
        <v>66</v>
      </c>
      <c r="AP20" s="602">
        <v>4</v>
      </c>
    </row>
    <row r="21" spans="1:45" ht="18.75" customHeight="1">
      <c r="A21" s="427" t="s">
        <v>140</v>
      </c>
      <c r="B21" s="404">
        <v>758630</v>
      </c>
      <c r="C21" s="404" t="s">
        <v>253</v>
      </c>
      <c r="D21" s="451">
        <v>1</v>
      </c>
      <c r="E21" s="451" t="s">
        <v>485</v>
      </c>
      <c r="F21" s="451">
        <v>23</v>
      </c>
      <c r="G21" s="404">
        <v>28</v>
      </c>
      <c r="H21" s="404">
        <v>751</v>
      </c>
      <c r="I21" s="404">
        <v>407</v>
      </c>
      <c r="J21" s="404">
        <v>344</v>
      </c>
      <c r="K21" s="452"/>
      <c r="L21" s="452"/>
      <c r="M21" s="452"/>
      <c r="N21" s="452"/>
      <c r="O21" s="452">
        <v>4</v>
      </c>
      <c r="P21" s="452">
        <v>143</v>
      </c>
      <c r="Q21" s="452">
        <v>0</v>
      </c>
      <c r="R21" s="452">
        <v>143</v>
      </c>
      <c r="S21" s="452">
        <v>6</v>
      </c>
      <c r="T21" s="452">
        <v>113</v>
      </c>
      <c r="U21" s="452">
        <v>8</v>
      </c>
      <c r="V21" s="452">
        <v>121</v>
      </c>
      <c r="W21" s="452">
        <v>11</v>
      </c>
      <c r="X21" s="452">
        <v>112</v>
      </c>
      <c r="Y21" s="452">
        <v>205</v>
      </c>
      <c r="Z21" s="452">
        <v>317</v>
      </c>
      <c r="AA21" s="452">
        <v>7</v>
      </c>
      <c r="AB21" s="452">
        <v>39</v>
      </c>
      <c r="AC21" s="452">
        <v>131</v>
      </c>
      <c r="AD21" s="522">
        <v>170</v>
      </c>
      <c r="AE21" s="533"/>
      <c r="AF21" s="372"/>
      <c r="AG21" s="534"/>
      <c r="AH21" s="542">
        <v>127</v>
      </c>
      <c r="AI21" s="496"/>
      <c r="AJ21" s="547">
        <v>127</v>
      </c>
      <c r="AK21" s="557">
        <v>1</v>
      </c>
      <c r="AL21" s="558">
        <v>1</v>
      </c>
      <c r="AM21" s="559">
        <v>3</v>
      </c>
      <c r="AN21" s="586">
        <v>38</v>
      </c>
      <c r="AO21" s="594">
        <v>43</v>
      </c>
      <c r="AP21" s="602">
        <v>2</v>
      </c>
    </row>
    <row r="22" spans="1:45" ht="18.75" customHeight="1">
      <c r="A22" s="427" t="s">
        <v>140</v>
      </c>
      <c r="B22" s="404">
        <v>758631</v>
      </c>
      <c r="C22" s="404" t="s">
        <v>351</v>
      </c>
      <c r="D22" s="451">
        <v>1</v>
      </c>
      <c r="E22" s="451" t="s">
        <v>485</v>
      </c>
      <c r="F22" s="451">
        <v>16</v>
      </c>
      <c r="G22" s="404">
        <v>9</v>
      </c>
      <c r="H22" s="404">
        <v>243</v>
      </c>
      <c r="I22" s="404">
        <v>115</v>
      </c>
      <c r="J22" s="404">
        <v>128</v>
      </c>
      <c r="K22" s="452"/>
      <c r="L22" s="452"/>
      <c r="M22" s="452"/>
      <c r="N22" s="452"/>
      <c r="O22" s="452">
        <v>5</v>
      </c>
      <c r="P22" s="452">
        <v>77</v>
      </c>
      <c r="Q22" s="452">
        <v>67</v>
      </c>
      <c r="R22" s="452">
        <v>144</v>
      </c>
      <c r="S22" s="452">
        <v>4</v>
      </c>
      <c r="T22" s="452">
        <v>38</v>
      </c>
      <c r="U22" s="452">
        <v>61</v>
      </c>
      <c r="V22" s="452">
        <v>99</v>
      </c>
      <c r="W22" s="452"/>
      <c r="X22" s="452"/>
      <c r="Y22" s="452"/>
      <c r="Z22" s="452"/>
      <c r="AA22" s="452"/>
      <c r="AB22" s="452"/>
      <c r="AC22" s="452"/>
      <c r="AD22" s="522"/>
      <c r="AE22" s="533"/>
      <c r="AF22" s="372"/>
      <c r="AG22" s="534"/>
      <c r="AH22" s="542">
        <v>59</v>
      </c>
      <c r="AI22" s="496">
        <v>55</v>
      </c>
      <c r="AJ22" s="547">
        <v>114</v>
      </c>
      <c r="AK22" s="557"/>
      <c r="AL22" s="558"/>
      <c r="AM22" s="559">
        <v>1</v>
      </c>
      <c r="AN22" s="586">
        <v>7</v>
      </c>
      <c r="AO22" s="594">
        <v>8</v>
      </c>
      <c r="AP22" s="602">
        <v>2</v>
      </c>
    </row>
    <row r="23" spans="1:45" ht="18.75" customHeight="1">
      <c r="A23" s="427" t="s">
        <v>140</v>
      </c>
      <c r="B23" s="404">
        <v>751125</v>
      </c>
      <c r="C23" s="404" t="s">
        <v>148</v>
      </c>
      <c r="D23" s="451">
        <v>1</v>
      </c>
      <c r="E23" s="451" t="s">
        <v>485</v>
      </c>
      <c r="F23" s="451">
        <v>10</v>
      </c>
      <c r="G23" s="404">
        <v>32</v>
      </c>
      <c r="H23" s="404">
        <v>487</v>
      </c>
      <c r="I23" s="404">
        <v>285</v>
      </c>
      <c r="J23" s="404">
        <v>202</v>
      </c>
      <c r="K23" s="452"/>
      <c r="L23" s="452"/>
      <c r="M23" s="452"/>
      <c r="N23" s="452"/>
      <c r="O23" s="452">
        <v>7</v>
      </c>
      <c r="P23" s="452">
        <v>90</v>
      </c>
      <c r="Q23" s="452">
        <v>45</v>
      </c>
      <c r="R23" s="452">
        <v>135</v>
      </c>
      <c r="S23" s="452">
        <v>11</v>
      </c>
      <c r="T23" s="452">
        <v>73</v>
      </c>
      <c r="U23" s="452">
        <v>46</v>
      </c>
      <c r="V23" s="452">
        <v>119</v>
      </c>
      <c r="W23" s="452">
        <v>7</v>
      </c>
      <c r="X23" s="452">
        <v>62</v>
      </c>
      <c r="Y23" s="452">
        <v>45</v>
      </c>
      <c r="Z23" s="452">
        <v>107</v>
      </c>
      <c r="AA23" s="452">
        <v>7</v>
      </c>
      <c r="AB23" s="452">
        <v>60</v>
      </c>
      <c r="AC23" s="452">
        <v>66</v>
      </c>
      <c r="AD23" s="522">
        <v>126</v>
      </c>
      <c r="AE23" s="533">
        <v>1</v>
      </c>
      <c r="AF23" s="372"/>
      <c r="AG23" s="534">
        <v>1</v>
      </c>
      <c r="AH23" s="542">
        <v>67</v>
      </c>
      <c r="AI23" s="496">
        <v>39</v>
      </c>
      <c r="AJ23" s="547">
        <v>106</v>
      </c>
      <c r="AK23" s="557">
        <v>1</v>
      </c>
      <c r="AL23" s="558"/>
      <c r="AM23" s="559">
        <v>5</v>
      </c>
      <c r="AN23" s="586">
        <v>38</v>
      </c>
      <c r="AO23" s="594">
        <v>44</v>
      </c>
      <c r="AP23" s="602">
        <v>4</v>
      </c>
    </row>
    <row r="24" spans="1:45" ht="18.75" customHeight="1">
      <c r="A24" s="427" t="s">
        <v>140</v>
      </c>
      <c r="B24" s="404">
        <v>190126</v>
      </c>
      <c r="C24" s="404" t="s">
        <v>164</v>
      </c>
      <c r="D24" s="451">
        <v>1</v>
      </c>
      <c r="E24" s="451" t="s">
        <v>485</v>
      </c>
      <c r="F24" s="451">
        <v>46</v>
      </c>
      <c r="G24" s="404">
        <v>171</v>
      </c>
      <c r="H24" s="404">
        <v>2193</v>
      </c>
      <c r="I24" s="404">
        <v>2137</v>
      </c>
      <c r="J24" s="404">
        <v>56</v>
      </c>
      <c r="K24" s="452"/>
      <c r="L24" s="452"/>
      <c r="M24" s="452"/>
      <c r="N24" s="452"/>
      <c r="O24" s="452">
        <v>66</v>
      </c>
      <c r="P24" s="452">
        <v>668</v>
      </c>
      <c r="Q24" s="452">
        <v>34</v>
      </c>
      <c r="R24" s="452">
        <v>702</v>
      </c>
      <c r="S24" s="452">
        <v>49</v>
      </c>
      <c r="T24" s="452">
        <v>458</v>
      </c>
      <c r="U24" s="452">
        <v>8</v>
      </c>
      <c r="V24" s="452">
        <v>466</v>
      </c>
      <c r="W24" s="452">
        <v>36</v>
      </c>
      <c r="X24" s="452">
        <v>488</v>
      </c>
      <c r="Y24" s="452">
        <v>7</v>
      </c>
      <c r="Z24" s="452">
        <v>495</v>
      </c>
      <c r="AA24" s="452">
        <v>20</v>
      </c>
      <c r="AB24" s="452">
        <v>523</v>
      </c>
      <c r="AC24" s="452">
        <v>7</v>
      </c>
      <c r="AD24" s="522">
        <v>530</v>
      </c>
      <c r="AE24" s="533">
        <v>1</v>
      </c>
      <c r="AF24" s="372"/>
      <c r="AG24" s="534">
        <v>1</v>
      </c>
      <c r="AH24" s="542">
        <v>1210</v>
      </c>
      <c r="AI24" s="496">
        <v>51</v>
      </c>
      <c r="AJ24" s="547">
        <v>1261</v>
      </c>
      <c r="AK24" s="557">
        <v>1</v>
      </c>
      <c r="AL24" s="558">
        <v>1</v>
      </c>
      <c r="AM24" s="559">
        <v>6</v>
      </c>
      <c r="AN24" s="586">
        <v>151</v>
      </c>
      <c r="AO24" s="594">
        <v>159</v>
      </c>
      <c r="AP24" s="602">
        <v>20</v>
      </c>
    </row>
    <row r="25" spans="1:45" ht="18.75" customHeight="1">
      <c r="A25" s="427" t="s">
        <v>140</v>
      </c>
      <c r="B25" s="404">
        <v>747998</v>
      </c>
      <c r="C25" s="404" t="s">
        <v>709</v>
      </c>
      <c r="D25" s="451">
        <v>1</v>
      </c>
      <c r="E25" s="451" t="s">
        <v>485</v>
      </c>
      <c r="F25" s="451"/>
      <c r="G25" s="404">
        <v>4</v>
      </c>
      <c r="H25" s="404">
        <v>29</v>
      </c>
      <c r="I25" s="404">
        <v>17</v>
      </c>
      <c r="J25" s="404">
        <v>12</v>
      </c>
      <c r="K25" s="452"/>
      <c r="L25" s="452"/>
      <c r="M25" s="452"/>
      <c r="N25" s="452"/>
      <c r="O25" s="452">
        <v>1</v>
      </c>
      <c r="P25" s="452">
        <v>4</v>
      </c>
      <c r="Q25" s="452">
        <v>2</v>
      </c>
      <c r="R25" s="452">
        <v>6</v>
      </c>
      <c r="S25" s="452">
        <v>1</v>
      </c>
      <c r="T25" s="452">
        <v>6</v>
      </c>
      <c r="U25" s="452">
        <v>4</v>
      </c>
      <c r="V25" s="452">
        <v>10</v>
      </c>
      <c r="W25" s="452">
        <v>1</v>
      </c>
      <c r="X25" s="452">
        <v>2</v>
      </c>
      <c r="Y25" s="452">
        <v>2</v>
      </c>
      <c r="Z25" s="452">
        <v>4</v>
      </c>
      <c r="AA25" s="452">
        <v>1</v>
      </c>
      <c r="AB25" s="452">
        <v>5</v>
      </c>
      <c r="AC25" s="452">
        <v>4</v>
      </c>
      <c r="AD25" s="522">
        <v>9</v>
      </c>
      <c r="AE25" s="533"/>
      <c r="AF25" s="372"/>
      <c r="AG25" s="534"/>
      <c r="AH25" s="542"/>
      <c r="AI25" s="496"/>
      <c r="AJ25" s="547"/>
      <c r="AK25" s="557"/>
      <c r="AL25" s="558"/>
      <c r="AM25" s="559"/>
      <c r="AN25" s="586">
        <v>6</v>
      </c>
      <c r="AO25" s="594">
        <v>6</v>
      </c>
      <c r="AP25" s="602"/>
    </row>
    <row r="26" spans="1:45" ht="18.75" customHeight="1">
      <c r="A26" s="427" t="s">
        <v>140</v>
      </c>
      <c r="B26" s="404">
        <v>747640</v>
      </c>
      <c r="C26" s="404" t="s">
        <v>710</v>
      </c>
      <c r="D26" s="451">
        <v>1</v>
      </c>
      <c r="E26" s="451" t="s">
        <v>485</v>
      </c>
      <c r="F26" s="451"/>
      <c r="G26" s="404">
        <v>12</v>
      </c>
      <c r="H26" s="404">
        <v>49</v>
      </c>
      <c r="I26" s="404">
        <v>33</v>
      </c>
      <c r="J26" s="404">
        <v>16</v>
      </c>
      <c r="K26" s="452"/>
      <c r="L26" s="452"/>
      <c r="M26" s="452"/>
      <c r="N26" s="452"/>
      <c r="O26" s="452">
        <v>2</v>
      </c>
      <c r="P26" s="452">
        <v>8</v>
      </c>
      <c r="Q26" s="452">
        <v>5</v>
      </c>
      <c r="R26" s="452">
        <v>13</v>
      </c>
      <c r="S26" s="452">
        <v>4</v>
      </c>
      <c r="T26" s="452">
        <v>8</v>
      </c>
      <c r="U26" s="452">
        <v>3</v>
      </c>
      <c r="V26" s="452">
        <v>11</v>
      </c>
      <c r="W26" s="452">
        <v>4</v>
      </c>
      <c r="X26" s="452">
        <v>11</v>
      </c>
      <c r="Y26" s="452">
        <v>5</v>
      </c>
      <c r="Z26" s="452">
        <v>16</v>
      </c>
      <c r="AA26" s="452">
        <v>2</v>
      </c>
      <c r="AB26" s="452">
        <v>6</v>
      </c>
      <c r="AC26" s="452">
        <v>3</v>
      </c>
      <c r="AD26" s="522">
        <v>9</v>
      </c>
      <c r="AE26" s="533">
        <v>1</v>
      </c>
      <c r="AF26" s="372"/>
      <c r="AG26" s="534">
        <v>1</v>
      </c>
      <c r="AH26" s="542">
        <v>1</v>
      </c>
      <c r="AI26" s="496">
        <v>1</v>
      </c>
      <c r="AJ26" s="547">
        <v>2</v>
      </c>
      <c r="AK26" s="557">
        <v>1</v>
      </c>
      <c r="AL26" s="558"/>
      <c r="AM26" s="559">
        <v>2</v>
      </c>
      <c r="AN26" s="586">
        <v>14</v>
      </c>
      <c r="AO26" s="594">
        <v>17</v>
      </c>
      <c r="AP26" s="602"/>
    </row>
    <row r="27" spans="1:45" ht="18.75" customHeight="1">
      <c r="A27" s="427" t="s">
        <v>140</v>
      </c>
      <c r="B27" s="404">
        <v>190151</v>
      </c>
      <c r="C27" s="404" t="s">
        <v>206</v>
      </c>
      <c r="D27" s="451">
        <v>1</v>
      </c>
      <c r="E27" s="451" t="s">
        <v>485</v>
      </c>
      <c r="F27" s="451">
        <v>33</v>
      </c>
      <c r="G27" s="404">
        <v>44</v>
      </c>
      <c r="H27" s="404">
        <v>1111</v>
      </c>
      <c r="I27" s="404">
        <v>567</v>
      </c>
      <c r="J27" s="404">
        <v>544</v>
      </c>
      <c r="K27" s="452"/>
      <c r="L27" s="452"/>
      <c r="M27" s="452"/>
      <c r="N27" s="452"/>
      <c r="O27" s="452">
        <v>12</v>
      </c>
      <c r="P27" s="452">
        <v>255</v>
      </c>
      <c r="Q27" s="452">
        <v>156</v>
      </c>
      <c r="R27" s="452">
        <v>411</v>
      </c>
      <c r="S27" s="452">
        <v>15</v>
      </c>
      <c r="T27" s="452">
        <v>156</v>
      </c>
      <c r="U27" s="452">
        <v>152</v>
      </c>
      <c r="V27" s="452">
        <v>308</v>
      </c>
      <c r="W27" s="452">
        <v>7</v>
      </c>
      <c r="X27" s="452">
        <v>77</v>
      </c>
      <c r="Y27" s="452">
        <v>124</v>
      </c>
      <c r="Z27" s="452">
        <v>201</v>
      </c>
      <c r="AA27" s="452">
        <v>10</v>
      </c>
      <c r="AB27" s="452">
        <v>79</v>
      </c>
      <c r="AC27" s="452">
        <v>112</v>
      </c>
      <c r="AD27" s="522">
        <v>191</v>
      </c>
      <c r="AE27" s="533">
        <v>3</v>
      </c>
      <c r="AF27" s="372">
        <v>3</v>
      </c>
      <c r="AG27" s="534">
        <v>6</v>
      </c>
      <c r="AH27" s="542">
        <v>206</v>
      </c>
      <c r="AI27" s="496">
        <v>135</v>
      </c>
      <c r="AJ27" s="547">
        <v>341</v>
      </c>
      <c r="AK27" s="557">
        <v>1</v>
      </c>
      <c r="AL27" s="558"/>
      <c r="AM27" s="559">
        <v>3</v>
      </c>
      <c r="AN27" s="586">
        <v>49</v>
      </c>
      <c r="AO27" s="594">
        <v>53</v>
      </c>
      <c r="AP27" s="602">
        <v>4</v>
      </c>
    </row>
    <row r="28" spans="1:45" ht="18.75" customHeight="1">
      <c r="A28" s="427" t="s">
        <v>140</v>
      </c>
      <c r="B28" s="404">
        <v>963264</v>
      </c>
      <c r="C28" s="404" t="s">
        <v>711</v>
      </c>
      <c r="D28" s="451">
        <v>1</v>
      </c>
      <c r="E28" s="451" t="s">
        <v>485</v>
      </c>
      <c r="F28" s="451">
        <v>11</v>
      </c>
      <c r="G28" s="404">
        <v>13</v>
      </c>
      <c r="H28" s="404">
        <v>396</v>
      </c>
      <c r="I28" s="404">
        <v>110</v>
      </c>
      <c r="J28" s="404">
        <v>286</v>
      </c>
      <c r="K28" s="452"/>
      <c r="L28" s="452"/>
      <c r="M28" s="452"/>
      <c r="N28" s="452"/>
      <c r="O28" s="452">
        <v>3</v>
      </c>
      <c r="P28" s="452">
        <v>29</v>
      </c>
      <c r="Q28" s="452">
        <v>72</v>
      </c>
      <c r="R28" s="452">
        <v>101</v>
      </c>
      <c r="S28" s="452">
        <v>3</v>
      </c>
      <c r="T28" s="452">
        <v>21</v>
      </c>
      <c r="U28" s="452">
        <v>81</v>
      </c>
      <c r="V28" s="452">
        <v>102</v>
      </c>
      <c r="W28" s="452">
        <v>4</v>
      </c>
      <c r="X28" s="452">
        <v>40</v>
      </c>
      <c r="Y28" s="452">
        <v>79</v>
      </c>
      <c r="Z28" s="452">
        <v>119</v>
      </c>
      <c r="AA28" s="452">
        <v>3</v>
      </c>
      <c r="AB28" s="452">
        <v>20</v>
      </c>
      <c r="AC28" s="452">
        <v>54</v>
      </c>
      <c r="AD28" s="522">
        <v>74</v>
      </c>
      <c r="AE28" s="533">
        <v>4</v>
      </c>
      <c r="AF28" s="372">
        <v>2</v>
      </c>
      <c r="AG28" s="534">
        <v>6</v>
      </c>
      <c r="AH28" s="542">
        <v>29</v>
      </c>
      <c r="AI28" s="496">
        <v>72</v>
      </c>
      <c r="AJ28" s="547">
        <v>101</v>
      </c>
      <c r="AK28" s="557">
        <v>1</v>
      </c>
      <c r="AL28" s="558"/>
      <c r="AM28" s="559">
        <v>2</v>
      </c>
      <c r="AN28" s="586">
        <v>33</v>
      </c>
      <c r="AO28" s="594">
        <v>36</v>
      </c>
      <c r="AP28" s="602">
        <v>4</v>
      </c>
      <c r="AS28" s="48"/>
    </row>
    <row r="29" spans="1:45" ht="18.75" customHeight="1">
      <c r="A29" s="427" t="s">
        <v>140</v>
      </c>
      <c r="B29" s="404">
        <v>251036</v>
      </c>
      <c r="C29" s="404" t="s">
        <v>712</v>
      </c>
      <c r="D29" s="451">
        <v>1</v>
      </c>
      <c r="E29" s="451" t="s">
        <v>485</v>
      </c>
      <c r="F29" s="451">
        <v>29</v>
      </c>
      <c r="G29" s="404">
        <v>38</v>
      </c>
      <c r="H29" s="404">
        <v>822</v>
      </c>
      <c r="I29" s="404">
        <v>0</v>
      </c>
      <c r="J29" s="404">
        <v>822</v>
      </c>
      <c r="K29" s="452"/>
      <c r="L29" s="452"/>
      <c r="M29" s="452"/>
      <c r="N29" s="452"/>
      <c r="O29" s="452">
        <v>8</v>
      </c>
      <c r="P29" s="452">
        <v>0</v>
      </c>
      <c r="Q29" s="452">
        <v>253</v>
      </c>
      <c r="R29" s="452">
        <v>253</v>
      </c>
      <c r="S29" s="452">
        <v>12</v>
      </c>
      <c r="T29" s="452">
        <v>0</v>
      </c>
      <c r="U29" s="452">
        <v>202</v>
      </c>
      <c r="V29" s="452">
        <v>202</v>
      </c>
      <c r="W29" s="452">
        <v>9</v>
      </c>
      <c r="X29" s="452">
        <v>0</v>
      </c>
      <c r="Y29" s="452">
        <v>187</v>
      </c>
      <c r="Z29" s="452">
        <v>187</v>
      </c>
      <c r="AA29" s="452">
        <v>9</v>
      </c>
      <c r="AB29" s="452">
        <v>0</v>
      </c>
      <c r="AC29" s="452">
        <v>180</v>
      </c>
      <c r="AD29" s="522">
        <v>180</v>
      </c>
      <c r="AE29" s="533"/>
      <c r="AF29" s="372">
        <v>1</v>
      </c>
      <c r="AG29" s="534">
        <v>1</v>
      </c>
      <c r="AH29" s="542"/>
      <c r="AI29" s="496">
        <v>245</v>
      </c>
      <c r="AJ29" s="547">
        <v>245</v>
      </c>
      <c r="AK29" s="557">
        <v>1</v>
      </c>
      <c r="AL29" s="558">
        <v>1</v>
      </c>
      <c r="AM29" s="559">
        <v>6</v>
      </c>
      <c r="AN29" s="586">
        <v>60</v>
      </c>
      <c r="AO29" s="594">
        <v>68</v>
      </c>
      <c r="AP29" s="602">
        <v>4</v>
      </c>
    </row>
    <row r="30" spans="1:45" ht="18.75" customHeight="1" thickBot="1">
      <c r="A30" s="453" t="s">
        <v>140</v>
      </c>
      <c r="B30" s="454">
        <v>822935</v>
      </c>
      <c r="C30" s="454" t="s">
        <v>358</v>
      </c>
      <c r="D30" s="455">
        <v>1</v>
      </c>
      <c r="E30" s="455" t="s">
        <v>485</v>
      </c>
      <c r="F30" s="455">
        <v>14</v>
      </c>
      <c r="G30" s="454">
        <v>19</v>
      </c>
      <c r="H30" s="454">
        <v>354</v>
      </c>
      <c r="I30" s="454">
        <v>263</v>
      </c>
      <c r="J30" s="454">
        <v>91</v>
      </c>
      <c r="K30" s="456"/>
      <c r="L30" s="456"/>
      <c r="M30" s="456"/>
      <c r="N30" s="456"/>
      <c r="O30" s="456">
        <v>9</v>
      </c>
      <c r="P30" s="456">
        <v>106</v>
      </c>
      <c r="Q30" s="456">
        <v>33</v>
      </c>
      <c r="R30" s="456">
        <v>139</v>
      </c>
      <c r="S30" s="456">
        <v>4</v>
      </c>
      <c r="T30" s="456">
        <v>67</v>
      </c>
      <c r="U30" s="456">
        <v>25</v>
      </c>
      <c r="V30" s="456">
        <v>92</v>
      </c>
      <c r="W30" s="456">
        <v>3</v>
      </c>
      <c r="X30" s="456">
        <v>57</v>
      </c>
      <c r="Y30" s="456">
        <v>20</v>
      </c>
      <c r="Z30" s="456">
        <v>77</v>
      </c>
      <c r="AA30" s="456">
        <v>3</v>
      </c>
      <c r="AB30" s="456">
        <v>33</v>
      </c>
      <c r="AC30" s="456">
        <v>13</v>
      </c>
      <c r="AD30" s="524">
        <v>46</v>
      </c>
      <c r="AE30" s="535">
        <v>1</v>
      </c>
      <c r="AF30" s="489"/>
      <c r="AG30" s="536">
        <v>1</v>
      </c>
      <c r="AH30" s="543">
        <v>74</v>
      </c>
      <c r="AI30" s="497">
        <v>30</v>
      </c>
      <c r="AJ30" s="548">
        <v>104</v>
      </c>
      <c r="AK30" s="560">
        <v>1</v>
      </c>
      <c r="AL30" s="561">
        <v>1</v>
      </c>
      <c r="AM30" s="562">
        <v>3</v>
      </c>
      <c r="AN30" s="587">
        <v>30</v>
      </c>
      <c r="AO30" s="595">
        <v>35</v>
      </c>
      <c r="AP30" s="604">
        <v>9</v>
      </c>
    </row>
    <row r="31" spans="1:45" s="446" customFormat="1" ht="21" customHeight="1" thickBot="1">
      <c r="A31" s="1269" t="s">
        <v>697</v>
      </c>
      <c r="B31" s="1282"/>
      <c r="C31" s="1282"/>
      <c r="D31" s="914">
        <v>26</v>
      </c>
      <c r="E31" s="914"/>
      <c r="F31" s="914">
        <v>485</v>
      </c>
      <c r="G31" s="914">
        <v>733</v>
      </c>
      <c r="H31" s="914">
        <v>13957</v>
      </c>
      <c r="I31" s="914">
        <v>6930</v>
      </c>
      <c r="J31" s="914">
        <v>7027</v>
      </c>
      <c r="K31" s="914">
        <v>4</v>
      </c>
      <c r="L31" s="914">
        <v>41</v>
      </c>
      <c r="M31" s="914">
        <v>79</v>
      </c>
      <c r="N31" s="914">
        <v>120</v>
      </c>
      <c r="O31" s="914">
        <v>220</v>
      </c>
      <c r="P31" s="914">
        <v>2277</v>
      </c>
      <c r="Q31" s="914">
        <v>2073</v>
      </c>
      <c r="R31" s="914">
        <v>4350</v>
      </c>
      <c r="S31" s="914">
        <v>200</v>
      </c>
      <c r="T31" s="914">
        <v>1736</v>
      </c>
      <c r="U31" s="914">
        <v>1901</v>
      </c>
      <c r="V31" s="914">
        <v>3637</v>
      </c>
      <c r="W31" s="914">
        <v>165</v>
      </c>
      <c r="X31" s="914">
        <v>1565</v>
      </c>
      <c r="Y31" s="914">
        <v>1609</v>
      </c>
      <c r="Z31" s="914">
        <v>3174</v>
      </c>
      <c r="AA31" s="914">
        <v>144</v>
      </c>
      <c r="AB31" s="914">
        <v>1311</v>
      </c>
      <c r="AC31" s="914">
        <v>1365</v>
      </c>
      <c r="AD31" s="914">
        <v>2676</v>
      </c>
      <c r="AE31" s="914">
        <v>52</v>
      </c>
      <c r="AF31" s="914">
        <v>36</v>
      </c>
      <c r="AG31" s="914">
        <v>88</v>
      </c>
      <c r="AH31" s="914">
        <v>2636</v>
      </c>
      <c r="AI31" s="914">
        <v>1977</v>
      </c>
      <c r="AJ31" s="914">
        <v>4613</v>
      </c>
      <c r="AK31" s="914">
        <v>24</v>
      </c>
      <c r="AL31" s="914">
        <v>10</v>
      </c>
      <c r="AM31" s="914">
        <v>59</v>
      </c>
      <c r="AN31" s="914">
        <v>902</v>
      </c>
      <c r="AO31" s="914">
        <v>995</v>
      </c>
      <c r="AP31" s="922">
        <v>106</v>
      </c>
    </row>
    <row r="32" spans="1:45" s="48" customFormat="1" ht="17.25" customHeight="1">
      <c r="A32" s="609" t="s">
        <v>140</v>
      </c>
      <c r="B32" s="610">
        <v>751659</v>
      </c>
      <c r="C32" s="610" t="s">
        <v>175</v>
      </c>
      <c r="D32" s="611">
        <v>1</v>
      </c>
      <c r="E32" s="611" t="s">
        <v>485</v>
      </c>
      <c r="F32" s="611">
        <v>5</v>
      </c>
      <c r="G32" s="610">
        <v>8</v>
      </c>
      <c r="H32" s="610">
        <v>56</v>
      </c>
      <c r="I32" s="610">
        <v>32</v>
      </c>
      <c r="J32" s="610">
        <v>24</v>
      </c>
      <c r="K32" s="612"/>
      <c r="L32" s="612"/>
      <c r="M32" s="612"/>
      <c r="N32" s="612"/>
      <c r="O32" s="612">
        <v>4</v>
      </c>
      <c r="P32" s="612">
        <v>9</v>
      </c>
      <c r="Q32" s="612">
        <v>5</v>
      </c>
      <c r="R32" s="612">
        <v>14</v>
      </c>
      <c r="S32" s="612">
        <v>2</v>
      </c>
      <c r="T32" s="612">
        <v>7</v>
      </c>
      <c r="U32" s="612">
        <v>4</v>
      </c>
      <c r="V32" s="612">
        <v>11</v>
      </c>
      <c r="W32" s="612">
        <v>1</v>
      </c>
      <c r="X32" s="612">
        <v>7</v>
      </c>
      <c r="Y32" s="612">
        <v>8</v>
      </c>
      <c r="Z32" s="612">
        <v>15</v>
      </c>
      <c r="AA32" s="612">
        <v>1</v>
      </c>
      <c r="AB32" s="612">
        <v>9</v>
      </c>
      <c r="AC32" s="612">
        <v>7</v>
      </c>
      <c r="AD32" s="613">
        <v>16</v>
      </c>
      <c r="AE32" s="537">
        <v>1</v>
      </c>
      <c r="AF32" s="493"/>
      <c r="AG32" s="538">
        <v>1</v>
      </c>
      <c r="AH32" s="544">
        <v>7</v>
      </c>
      <c r="AI32" s="501">
        <v>5</v>
      </c>
      <c r="AJ32" s="549">
        <v>12</v>
      </c>
      <c r="AK32" s="572">
        <v>1</v>
      </c>
      <c r="AL32" s="573"/>
      <c r="AM32" s="574">
        <v>1</v>
      </c>
      <c r="AN32" s="591">
        <v>4</v>
      </c>
      <c r="AO32" s="599">
        <v>6</v>
      </c>
      <c r="AP32" s="605"/>
    </row>
    <row r="33" spans="1:42" s="48" customFormat="1" ht="17.25" customHeight="1">
      <c r="A33" s="461" t="s">
        <v>140</v>
      </c>
      <c r="B33" s="403">
        <v>751658</v>
      </c>
      <c r="C33" s="403" t="s">
        <v>239</v>
      </c>
      <c r="D33" s="462">
        <v>1</v>
      </c>
      <c r="E33" s="462" t="s">
        <v>485</v>
      </c>
      <c r="F33" s="462">
        <v>5</v>
      </c>
      <c r="G33" s="403">
        <v>11</v>
      </c>
      <c r="H33" s="403">
        <v>89</v>
      </c>
      <c r="I33" s="403">
        <v>39</v>
      </c>
      <c r="J33" s="403">
        <v>50</v>
      </c>
      <c r="K33" s="463"/>
      <c r="L33" s="463"/>
      <c r="M33" s="463"/>
      <c r="N33" s="463"/>
      <c r="O33" s="463">
        <v>6</v>
      </c>
      <c r="P33" s="463">
        <v>13</v>
      </c>
      <c r="Q33" s="463">
        <v>15</v>
      </c>
      <c r="R33" s="463">
        <v>28</v>
      </c>
      <c r="S33" s="463">
        <v>2</v>
      </c>
      <c r="T33" s="463">
        <v>9</v>
      </c>
      <c r="U33" s="463">
        <v>10</v>
      </c>
      <c r="V33" s="463">
        <v>19</v>
      </c>
      <c r="W33" s="463">
        <v>1</v>
      </c>
      <c r="X33" s="463">
        <v>7</v>
      </c>
      <c r="Y33" s="463">
        <v>9</v>
      </c>
      <c r="Z33" s="463">
        <v>16</v>
      </c>
      <c r="AA33" s="463">
        <v>2</v>
      </c>
      <c r="AB33" s="463">
        <v>10</v>
      </c>
      <c r="AC33" s="463">
        <v>16</v>
      </c>
      <c r="AD33" s="523">
        <v>26</v>
      </c>
      <c r="AE33" s="533">
        <v>2</v>
      </c>
      <c r="AF33" s="372">
        <v>2</v>
      </c>
      <c r="AG33" s="534">
        <v>4</v>
      </c>
      <c r="AH33" s="542">
        <v>12</v>
      </c>
      <c r="AI33" s="496">
        <v>15</v>
      </c>
      <c r="AJ33" s="547">
        <v>27</v>
      </c>
      <c r="AK33" s="557">
        <v>1</v>
      </c>
      <c r="AL33" s="558"/>
      <c r="AM33" s="559">
        <v>1</v>
      </c>
      <c r="AN33" s="586">
        <v>9</v>
      </c>
      <c r="AO33" s="594">
        <v>11</v>
      </c>
      <c r="AP33" s="602"/>
    </row>
    <row r="34" spans="1:42" s="48" customFormat="1" ht="17.25" customHeight="1">
      <c r="A34" s="461" t="s">
        <v>140</v>
      </c>
      <c r="B34" s="403">
        <v>751657</v>
      </c>
      <c r="C34" s="403" t="s">
        <v>244</v>
      </c>
      <c r="D34" s="462">
        <v>1</v>
      </c>
      <c r="E34" s="462" t="s">
        <v>485</v>
      </c>
      <c r="F34" s="462">
        <v>4</v>
      </c>
      <c r="G34" s="403">
        <v>7</v>
      </c>
      <c r="H34" s="403">
        <v>55</v>
      </c>
      <c r="I34" s="403">
        <v>20</v>
      </c>
      <c r="J34" s="403">
        <v>35</v>
      </c>
      <c r="K34" s="463"/>
      <c r="L34" s="463"/>
      <c r="M34" s="463"/>
      <c r="N34" s="463"/>
      <c r="O34" s="463">
        <v>3</v>
      </c>
      <c r="P34" s="463">
        <v>9</v>
      </c>
      <c r="Q34" s="463">
        <v>8</v>
      </c>
      <c r="R34" s="463">
        <v>17</v>
      </c>
      <c r="S34" s="463">
        <v>2</v>
      </c>
      <c r="T34" s="463">
        <v>6</v>
      </c>
      <c r="U34" s="463">
        <v>5</v>
      </c>
      <c r="V34" s="463">
        <v>11</v>
      </c>
      <c r="W34" s="463">
        <v>1</v>
      </c>
      <c r="X34" s="463">
        <v>4</v>
      </c>
      <c r="Y34" s="463">
        <v>8</v>
      </c>
      <c r="Z34" s="463">
        <v>12</v>
      </c>
      <c r="AA34" s="463">
        <v>1</v>
      </c>
      <c r="AB34" s="463">
        <v>1</v>
      </c>
      <c r="AC34" s="463">
        <v>14</v>
      </c>
      <c r="AD34" s="523">
        <v>15</v>
      </c>
      <c r="AE34" s="533"/>
      <c r="AF34" s="372">
        <v>1</v>
      </c>
      <c r="AG34" s="534">
        <v>1</v>
      </c>
      <c r="AH34" s="542">
        <v>8</v>
      </c>
      <c r="AI34" s="496">
        <v>8</v>
      </c>
      <c r="AJ34" s="547">
        <v>16</v>
      </c>
      <c r="AK34" s="557">
        <v>1</v>
      </c>
      <c r="AL34" s="558"/>
      <c r="AM34" s="559">
        <v>1</v>
      </c>
      <c r="AN34" s="586">
        <v>4</v>
      </c>
      <c r="AO34" s="594">
        <v>6</v>
      </c>
      <c r="AP34" s="602">
        <v>1</v>
      </c>
    </row>
    <row r="35" spans="1:42" s="48" customFormat="1" ht="17.25" customHeight="1">
      <c r="A35" s="461" t="s">
        <v>140</v>
      </c>
      <c r="B35" s="403">
        <v>751656</v>
      </c>
      <c r="C35" s="403" t="s">
        <v>346</v>
      </c>
      <c r="D35" s="462">
        <v>1</v>
      </c>
      <c r="E35" s="462" t="s">
        <v>485</v>
      </c>
      <c r="F35" s="462">
        <v>16</v>
      </c>
      <c r="G35" s="403">
        <v>14</v>
      </c>
      <c r="H35" s="403">
        <v>203</v>
      </c>
      <c r="I35" s="403">
        <v>72</v>
      </c>
      <c r="J35" s="403">
        <v>131</v>
      </c>
      <c r="K35" s="463"/>
      <c r="L35" s="463"/>
      <c r="M35" s="463"/>
      <c r="N35" s="463"/>
      <c r="O35" s="463">
        <v>6</v>
      </c>
      <c r="P35" s="463">
        <v>28</v>
      </c>
      <c r="Q35" s="463">
        <v>48</v>
      </c>
      <c r="R35" s="463">
        <v>76</v>
      </c>
      <c r="S35" s="463">
        <v>4</v>
      </c>
      <c r="T35" s="463">
        <v>13</v>
      </c>
      <c r="U35" s="463">
        <v>34</v>
      </c>
      <c r="V35" s="463">
        <v>47</v>
      </c>
      <c r="W35" s="463">
        <v>2</v>
      </c>
      <c r="X35" s="463">
        <v>17</v>
      </c>
      <c r="Y35" s="463">
        <v>28</v>
      </c>
      <c r="Z35" s="463">
        <v>45</v>
      </c>
      <c r="AA35" s="463">
        <v>2</v>
      </c>
      <c r="AB35" s="463">
        <v>14</v>
      </c>
      <c r="AC35" s="463">
        <v>21</v>
      </c>
      <c r="AD35" s="523">
        <v>35</v>
      </c>
      <c r="AE35" s="533">
        <v>1</v>
      </c>
      <c r="AF35" s="372"/>
      <c r="AG35" s="534">
        <v>1</v>
      </c>
      <c r="AH35" s="542">
        <v>23</v>
      </c>
      <c r="AI35" s="496">
        <v>37</v>
      </c>
      <c r="AJ35" s="547">
        <v>60</v>
      </c>
      <c r="AK35" s="557">
        <v>1</v>
      </c>
      <c r="AL35" s="558"/>
      <c r="AM35" s="559"/>
      <c r="AN35" s="586">
        <v>12</v>
      </c>
      <c r="AO35" s="594">
        <v>13</v>
      </c>
      <c r="AP35" s="602"/>
    </row>
    <row r="36" spans="1:42" s="48" customFormat="1" ht="17.25" customHeight="1">
      <c r="A36" s="461" t="s">
        <v>140</v>
      </c>
      <c r="B36" s="403">
        <v>751655</v>
      </c>
      <c r="C36" s="403" t="s">
        <v>353</v>
      </c>
      <c r="D36" s="462">
        <v>1</v>
      </c>
      <c r="E36" s="462" t="s">
        <v>485</v>
      </c>
      <c r="F36" s="462">
        <v>8</v>
      </c>
      <c r="G36" s="403">
        <v>7</v>
      </c>
      <c r="H36" s="403">
        <v>71</v>
      </c>
      <c r="I36" s="403">
        <v>37</v>
      </c>
      <c r="J36" s="403">
        <v>34</v>
      </c>
      <c r="K36" s="463"/>
      <c r="L36" s="463"/>
      <c r="M36" s="463"/>
      <c r="N36" s="463"/>
      <c r="O36" s="463">
        <v>3</v>
      </c>
      <c r="P36" s="463">
        <v>13</v>
      </c>
      <c r="Q36" s="463">
        <v>15</v>
      </c>
      <c r="R36" s="463">
        <v>28</v>
      </c>
      <c r="S36" s="463">
        <v>2</v>
      </c>
      <c r="T36" s="463">
        <v>15</v>
      </c>
      <c r="U36" s="463">
        <v>6</v>
      </c>
      <c r="V36" s="463">
        <v>21</v>
      </c>
      <c r="W36" s="463">
        <v>1</v>
      </c>
      <c r="X36" s="463">
        <v>5</v>
      </c>
      <c r="Y36" s="463">
        <v>5</v>
      </c>
      <c r="Z36" s="463">
        <v>10</v>
      </c>
      <c r="AA36" s="463">
        <v>1</v>
      </c>
      <c r="AB36" s="463">
        <v>4</v>
      </c>
      <c r="AC36" s="463">
        <v>8</v>
      </c>
      <c r="AD36" s="523">
        <v>12</v>
      </c>
      <c r="AE36" s="533">
        <v>1</v>
      </c>
      <c r="AF36" s="372"/>
      <c r="AG36" s="534">
        <v>1</v>
      </c>
      <c r="AH36" s="542">
        <v>12</v>
      </c>
      <c r="AI36" s="496">
        <v>12</v>
      </c>
      <c r="AJ36" s="547">
        <v>24</v>
      </c>
      <c r="AK36" s="557">
        <v>1</v>
      </c>
      <c r="AL36" s="558"/>
      <c r="AM36" s="559"/>
      <c r="AN36" s="586">
        <v>9</v>
      </c>
      <c r="AO36" s="594">
        <v>10</v>
      </c>
      <c r="AP36" s="602">
        <v>2</v>
      </c>
    </row>
    <row r="37" spans="1:42" s="48" customFormat="1" ht="17.25" customHeight="1">
      <c r="A37" s="461" t="s">
        <v>140</v>
      </c>
      <c r="B37" s="403">
        <v>751654</v>
      </c>
      <c r="C37" s="403" t="s">
        <v>370</v>
      </c>
      <c r="D37" s="462">
        <v>1</v>
      </c>
      <c r="E37" s="462" t="s">
        <v>485</v>
      </c>
      <c r="F37" s="462">
        <v>6</v>
      </c>
      <c r="G37" s="403">
        <v>11</v>
      </c>
      <c r="H37" s="403">
        <v>89</v>
      </c>
      <c r="I37" s="403">
        <v>47</v>
      </c>
      <c r="J37" s="403">
        <v>42</v>
      </c>
      <c r="K37" s="463"/>
      <c r="L37" s="463"/>
      <c r="M37" s="463"/>
      <c r="N37" s="463"/>
      <c r="O37" s="463">
        <v>5</v>
      </c>
      <c r="P37" s="463">
        <v>25</v>
      </c>
      <c r="Q37" s="463">
        <v>18</v>
      </c>
      <c r="R37" s="463">
        <v>43</v>
      </c>
      <c r="S37" s="463">
        <v>2</v>
      </c>
      <c r="T37" s="463">
        <v>13</v>
      </c>
      <c r="U37" s="463">
        <v>7</v>
      </c>
      <c r="V37" s="463">
        <v>20</v>
      </c>
      <c r="W37" s="463">
        <v>2</v>
      </c>
      <c r="X37" s="463">
        <v>7</v>
      </c>
      <c r="Y37" s="463">
        <v>9</v>
      </c>
      <c r="Z37" s="463">
        <v>16</v>
      </c>
      <c r="AA37" s="463">
        <v>2</v>
      </c>
      <c r="AB37" s="463">
        <v>2</v>
      </c>
      <c r="AC37" s="463">
        <v>8</v>
      </c>
      <c r="AD37" s="523">
        <v>10</v>
      </c>
      <c r="AE37" s="533">
        <v>1</v>
      </c>
      <c r="AF37" s="372"/>
      <c r="AG37" s="534">
        <v>1</v>
      </c>
      <c r="AH37" s="542">
        <v>18</v>
      </c>
      <c r="AI37" s="496">
        <v>18</v>
      </c>
      <c r="AJ37" s="547">
        <v>36</v>
      </c>
      <c r="AK37" s="557">
        <v>1</v>
      </c>
      <c r="AL37" s="558"/>
      <c r="AM37" s="559">
        <v>1</v>
      </c>
      <c r="AN37" s="586">
        <v>8</v>
      </c>
      <c r="AO37" s="594">
        <v>10</v>
      </c>
      <c r="AP37" s="602"/>
    </row>
    <row r="38" spans="1:42" s="48" customFormat="1" ht="17.25" customHeight="1">
      <c r="A38" s="461" t="s">
        <v>140</v>
      </c>
      <c r="B38" s="403">
        <v>751653</v>
      </c>
      <c r="C38" s="403" t="s">
        <v>379</v>
      </c>
      <c r="D38" s="462">
        <v>1</v>
      </c>
      <c r="E38" s="462" t="s">
        <v>485</v>
      </c>
      <c r="F38" s="462">
        <v>10</v>
      </c>
      <c r="G38" s="403">
        <v>14</v>
      </c>
      <c r="H38" s="403">
        <v>126</v>
      </c>
      <c r="I38" s="403">
        <v>57</v>
      </c>
      <c r="J38" s="403">
        <v>69</v>
      </c>
      <c r="K38" s="463"/>
      <c r="L38" s="463"/>
      <c r="M38" s="463"/>
      <c r="N38" s="463"/>
      <c r="O38" s="463">
        <v>7</v>
      </c>
      <c r="P38" s="463">
        <v>19</v>
      </c>
      <c r="Q38" s="463">
        <v>24</v>
      </c>
      <c r="R38" s="463">
        <v>43</v>
      </c>
      <c r="S38" s="463">
        <v>3</v>
      </c>
      <c r="T38" s="463">
        <v>9</v>
      </c>
      <c r="U38" s="463">
        <v>14</v>
      </c>
      <c r="V38" s="463">
        <v>23</v>
      </c>
      <c r="W38" s="463">
        <v>2</v>
      </c>
      <c r="X38" s="463">
        <v>11</v>
      </c>
      <c r="Y38" s="463">
        <v>12</v>
      </c>
      <c r="Z38" s="463">
        <v>23</v>
      </c>
      <c r="AA38" s="463">
        <v>2</v>
      </c>
      <c r="AB38" s="463">
        <v>18</v>
      </c>
      <c r="AC38" s="463">
        <v>19</v>
      </c>
      <c r="AD38" s="523">
        <v>37</v>
      </c>
      <c r="AE38" s="533">
        <v>2</v>
      </c>
      <c r="AF38" s="372">
        <v>1</v>
      </c>
      <c r="AG38" s="534">
        <v>3</v>
      </c>
      <c r="AH38" s="542">
        <v>13</v>
      </c>
      <c r="AI38" s="496">
        <v>24</v>
      </c>
      <c r="AJ38" s="547">
        <v>37</v>
      </c>
      <c r="AK38" s="557">
        <v>1</v>
      </c>
      <c r="AL38" s="558"/>
      <c r="AM38" s="559">
        <v>1</v>
      </c>
      <c r="AN38" s="586">
        <v>13</v>
      </c>
      <c r="AO38" s="594">
        <v>15</v>
      </c>
      <c r="AP38" s="602"/>
    </row>
    <row r="39" spans="1:42" s="48" customFormat="1" ht="17.25" customHeight="1" thickBot="1">
      <c r="A39" s="464" t="s">
        <v>140</v>
      </c>
      <c r="B39" s="465">
        <v>751651</v>
      </c>
      <c r="C39" s="465" t="s">
        <v>382</v>
      </c>
      <c r="D39" s="466">
        <v>1</v>
      </c>
      <c r="E39" s="466" t="s">
        <v>485</v>
      </c>
      <c r="F39" s="466">
        <v>4</v>
      </c>
      <c r="G39" s="465">
        <v>10</v>
      </c>
      <c r="H39" s="465">
        <v>83</v>
      </c>
      <c r="I39" s="465">
        <v>38</v>
      </c>
      <c r="J39" s="465">
        <v>45</v>
      </c>
      <c r="K39" s="467"/>
      <c r="L39" s="467"/>
      <c r="M39" s="467"/>
      <c r="N39" s="467"/>
      <c r="O39" s="467">
        <v>5</v>
      </c>
      <c r="P39" s="467">
        <v>23</v>
      </c>
      <c r="Q39" s="467">
        <v>9</v>
      </c>
      <c r="R39" s="467">
        <v>32</v>
      </c>
      <c r="S39" s="467">
        <v>3</v>
      </c>
      <c r="T39" s="467">
        <v>9</v>
      </c>
      <c r="U39" s="467">
        <v>16</v>
      </c>
      <c r="V39" s="467">
        <v>25</v>
      </c>
      <c r="W39" s="467">
        <v>1</v>
      </c>
      <c r="X39" s="467">
        <v>1</v>
      </c>
      <c r="Y39" s="467">
        <v>15</v>
      </c>
      <c r="Z39" s="467">
        <v>16</v>
      </c>
      <c r="AA39" s="467">
        <v>1</v>
      </c>
      <c r="AB39" s="467">
        <v>5</v>
      </c>
      <c r="AC39" s="467">
        <v>5</v>
      </c>
      <c r="AD39" s="529">
        <v>10</v>
      </c>
      <c r="AE39" s="535">
        <v>1</v>
      </c>
      <c r="AF39" s="489"/>
      <c r="AG39" s="536">
        <v>1</v>
      </c>
      <c r="AH39" s="543">
        <v>17</v>
      </c>
      <c r="AI39" s="497">
        <v>8</v>
      </c>
      <c r="AJ39" s="548">
        <v>25</v>
      </c>
      <c r="AK39" s="560">
        <v>1</v>
      </c>
      <c r="AL39" s="561"/>
      <c r="AM39" s="562"/>
      <c r="AN39" s="587">
        <v>5</v>
      </c>
      <c r="AO39" s="595">
        <v>6</v>
      </c>
      <c r="AP39" s="604">
        <v>1</v>
      </c>
    </row>
    <row r="40" spans="1:42" s="446" customFormat="1" ht="20.25" customHeight="1">
      <c r="A40" s="1276" t="s">
        <v>696</v>
      </c>
      <c r="B40" s="1277"/>
      <c r="C40" s="1277"/>
      <c r="D40" s="468">
        <v>8</v>
      </c>
      <c r="E40" s="468"/>
      <c r="F40" s="468">
        <v>58</v>
      </c>
      <c r="G40" s="468">
        <v>82</v>
      </c>
      <c r="H40" s="468">
        <v>772</v>
      </c>
      <c r="I40" s="468">
        <v>342</v>
      </c>
      <c r="J40" s="468">
        <v>430</v>
      </c>
      <c r="K40" s="468"/>
      <c r="L40" s="468"/>
      <c r="M40" s="468"/>
      <c r="N40" s="468"/>
      <c r="O40" s="468">
        <v>39</v>
      </c>
      <c r="P40" s="468">
        <v>139</v>
      </c>
      <c r="Q40" s="468">
        <v>142</v>
      </c>
      <c r="R40" s="468">
        <v>281</v>
      </c>
      <c r="S40" s="468">
        <v>20</v>
      </c>
      <c r="T40" s="468">
        <v>81</v>
      </c>
      <c r="U40" s="468">
        <v>96</v>
      </c>
      <c r="V40" s="468">
        <v>177</v>
      </c>
      <c r="W40" s="468">
        <v>11</v>
      </c>
      <c r="X40" s="468">
        <v>59</v>
      </c>
      <c r="Y40" s="468">
        <v>94</v>
      </c>
      <c r="Z40" s="468">
        <v>153</v>
      </c>
      <c r="AA40" s="468">
        <v>12</v>
      </c>
      <c r="AB40" s="468">
        <v>63</v>
      </c>
      <c r="AC40" s="468">
        <v>98</v>
      </c>
      <c r="AD40" s="468">
        <v>161</v>
      </c>
      <c r="AE40" s="468">
        <v>9</v>
      </c>
      <c r="AF40" s="468">
        <v>4</v>
      </c>
      <c r="AG40" s="468">
        <v>13</v>
      </c>
      <c r="AH40" s="468">
        <v>110</v>
      </c>
      <c r="AI40" s="468">
        <v>127</v>
      </c>
      <c r="AJ40" s="468">
        <v>237</v>
      </c>
      <c r="AK40" s="468">
        <v>8</v>
      </c>
      <c r="AL40" s="468"/>
      <c r="AM40" s="468">
        <v>5</v>
      </c>
      <c r="AN40" s="468">
        <v>64</v>
      </c>
      <c r="AO40" s="468">
        <v>77</v>
      </c>
      <c r="AP40" s="923">
        <v>4</v>
      </c>
    </row>
    <row r="41" spans="1:42" s="446" customFormat="1" ht="20.25" customHeight="1" thickBot="1">
      <c r="A41" s="1265" t="s">
        <v>695</v>
      </c>
      <c r="B41" s="1266"/>
      <c r="C41" s="1266"/>
      <c r="D41" s="470">
        <v>34</v>
      </c>
      <c r="E41" s="470"/>
      <c r="F41" s="470">
        <v>543</v>
      </c>
      <c r="G41" s="470">
        <v>815</v>
      </c>
      <c r="H41" s="470">
        <v>14729</v>
      </c>
      <c r="I41" s="470">
        <v>7272</v>
      </c>
      <c r="J41" s="470">
        <v>7457</v>
      </c>
      <c r="K41" s="470">
        <v>4</v>
      </c>
      <c r="L41" s="470">
        <v>41</v>
      </c>
      <c r="M41" s="470">
        <v>79</v>
      </c>
      <c r="N41" s="470">
        <v>120</v>
      </c>
      <c r="O41" s="470">
        <v>259</v>
      </c>
      <c r="P41" s="470">
        <v>2416</v>
      </c>
      <c r="Q41" s="470">
        <v>2215</v>
      </c>
      <c r="R41" s="470">
        <v>4631</v>
      </c>
      <c r="S41" s="470">
        <v>220</v>
      </c>
      <c r="T41" s="470">
        <v>1817</v>
      </c>
      <c r="U41" s="470">
        <v>1997</v>
      </c>
      <c r="V41" s="470">
        <v>3814</v>
      </c>
      <c r="W41" s="470">
        <v>176</v>
      </c>
      <c r="X41" s="470">
        <v>1624</v>
      </c>
      <c r="Y41" s="470">
        <v>1703</v>
      </c>
      <c r="Z41" s="470">
        <v>3327</v>
      </c>
      <c r="AA41" s="470">
        <v>156</v>
      </c>
      <c r="AB41" s="470">
        <v>1374</v>
      </c>
      <c r="AC41" s="470">
        <v>1463</v>
      </c>
      <c r="AD41" s="470">
        <v>2837</v>
      </c>
      <c r="AE41" s="470">
        <v>61</v>
      </c>
      <c r="AF41" s="470">
        <v>40</v>
      </c>
      <c r="AG41" s="470">
        <v>101</v>
      </c>
      <c r="AH41" s="470">
        <v>2746</v>
      </c>
      <c r="AI41" s="470">
        <v>2104</v>
      </c>
      <c r="AJ41" s="470">
        <v>4850</v>
      </c>
      <c r="AK41" s="470">
        <v>32</v>
      </c>
      <c r="AL41" s="470">
        <v>10</v>
      </c>
      <c r="AM41" s="470">
        <v>64</v>
      </c>
      <c r="AN41" s="470">
        <v>966</v>
      </c>
      <c r="AO41" s="470">
        <v>1072</v>
      </c>
      <c r="AP41" s="924">
        <v>110</v>
      </c>
    </row>
    <row r="42" spans="1:42" s="48" customFormat="1" ht="18" customHeight="1">
      <c r="A42" s="457" t="s">
        <v>140</v>
      </c>
      <c r="B42" s="458">
        <v>99948484</v>
      </c>
      <c r="C42" s="458" t="s">
        <v>312</v>
      </c>
      <c r="D42" s="459">
        <v>1</v>
      </c>
      <c r="E42" s="459" t="s">
        <v>485</v>
      </c>
      <c r="F42" s="459"/>
      <c r="G42" s="458">
        <v>6</v>
      </c>
      <c r="H42" s="458">
        <v>96</v>
      </c>
      <c r="I42" s="458">
        <v>49</v>
      </c>
      <c r="J42" s="458">
        <v>47</v>
      </c>
      <c r="K42" s="460"/>
      <c r="L42" s="460"/>
      <c r="M42" s="460"/>
      <c r="N42" s="460"/>
      <c r="O42" s="460">
        <v>2</v>
      </c>
      <c r="P42" s="460">
        <v>16</v>
      </c>
      <c r="Q42" s="460">
        <v>16</v>
      </c>
      <c r="R42" s="460">
        <v>32</v>
      </c>
      <c r="S42" s="460">
        <v>2</v>
      </c>
      <c r="T42" s="460">
        <v>14</v>
      </c>
      <c r="U42" s="460">
        <v>16</v>
      </c>
      <c r="V42" s="460">
        <v>30</v>
      </c>
      <c r="W42" s="460">
        <v>1</v>
      </c>
      <c r="X42" s="460">
        <v>11</v>
      </c>
      <c r="Y42" s="460">
        <v>5</v>
      </c>
      <c r="Z42" s="460">
        <v>16</v>
      </c>
      <c r="AA42" s="460">
        <v>1</v>
      </c>
      <c r="AB42" s="460">
        <v>8</v>
      </c>
      <c r="AC42" s="460">
        <v>10</v>
      </c>
      <c r="AD42" s="527">
        <v>18</v>
      </c>
      <c r="AE42" s="537">
        <v>14</v>
      </c>
      <c r="AF42" s="493">
        <v>4</v>
      </c>
      <c r="AG42" s="538">
        <v>18</v>
      </c>
      <c r="AH42" s="544">
        <v>16</v>
      </c>
      <c r="AI42" s="501">
        <v>16</v>
      </c>
      <c r="AJ42" s="549">
        <v>32</v>
      </c>
      <c r="AK42" s="572">
        <v>1</v>
      </c>
      <c r="AL42" s="573"/>
      <c r="AM42" s="574">
        <v>1</v>
      </c>
      <c r="AN42" s="591">
        <v>4</v>
      </c>
      <c r="AO42" s="599">
        <v>6</v>
      </c>
      <c r="AP42" s="605"/>
    </row>
    <row r="43" spans="1:42" s="48" customFormat="1" ht="18" customHeight="1">
      <c r="A43" s="427" t="s">
        <v>140</v>
      </c>
      <c r="B43" s="404">
        <v>99955141</v>
      </c>
      <c r="C43" s="404" t="s">
        <v>301</v>
      </c>
      <c r="D43" s="451">
        <v>1</v>
      </c>
      <c r="E43" s="451" t="s">
        <v>485</v>
      </c>
      <c r="F43" s="451"/>
      <c r="G43" s="404">
        <v>5</v>
      </c>
      <c r="H43" s="404">
        <v>63</v>
      </c>
      <c r="I43" s="404">
        <v>40</v>
      </c>
      <c r="J43" s="404">
        <v>23</v>
      </c>
      <c r="K43" s="452"/>
      <c r="L43" s="452"/>
      <c r="M43" s="452"/>
      <c r="N43" s="452"/>
      <c r="O43" s="452">
        <v>1</v>
      </c>
      <c r="P43" s="452">
        <v>15</v>
      </c>
      <c r="Q43" s="452">
        <v>5</v>
      </c>
      <c r="R43" s="452">
        <v>20</v>
      </c>
      <c r="S43" s="452">
        <v>2</v>
      </c>
      <c r="T43" s="452">
        <v>14</v>
      </c>
      <c r="U43" s="452">
        <v>14</v>
      </c>
      <c r="V43" s="452">
        <v>28</v>
      </c>
      <c r="W43" s="452">
        <v>2</v>
      </c>
      <c r="X43" s="452">
        <v>11</v>
      </c>
      <c r="Y43" s="452">
        <v>4</v>
      </c>
      <c r="Z43" s="452">
        <v>15</v>
      </c>
      <c r="AA43" s="452"/>
      <c r="AB43" s="452"/>
      <c r="AC43" s="452"/>
      <c r="AD43" s="522"/>
      <c r="AE43" s="533"/>
      <c r="AF43" s="372"/>
      <c r="AG43" s="534"/>
      <c r="AH43" s="542">
        <v>13</v>
      </c>
      <c r="AI43" s="496">
        <v>4</v>
      </c>
      <c r="AJ43" s="547">
        <v>17</v>
      </c>
      <c r="AK43" s="557"/>
      <c r="AL43" s="558"/>
      <c r="AM43" s="559"/>
      <c r="AN43" s="586">
        <v>9</v>
      </c>
      <c r="AO43" s="594">
        <v>9</v>
      </c>
      <c r="AP43" s="602"/>
    </row>
    <row r="44" spans="1:42" s="48" customFormat="1" ht="18" customHeight="1">
      <c r="A44" s="427" t="s">
        <v>140</v>
      </c>
      <c r="B44" s="404">
        <v>99943485</v>
      </c>
      <c r="C44" s="404" t="s">
        <v>311</v>
      </c>
      <c r="D44" s="451">
        <v>1</v>
      </c>
      <c r="E44" s="451" t="s">
        <v>485</v>
      </c>
      <c r="F44" s="451">
        <v>13</v>
      </c>
      <c r="G44" s="404">
        <v>11</v>
      </c>
      <c r="H44" s="404">
        <v>105</v>
      </c>
      <c r="I44" s="404">
        <v>56</v>
      </c>
      <c r="J44" s="404">
        <v>49</v>
      </c>
      <c r="K44" s="452"/>
      <c r="L44" s="452"/>
      <c r="M44" s="452"/>
      <c r="N44" s="452"/>
      <c r="O44" s="452">
        <v>3</v>
      </c>
      <c r="P44" s="452">
        <v>14</v>
      </c>
      <c r="Q44" s="452">
        <v>8</v>
      </c>
      <c r="R44" s="452">
        <v>22</v>
      </c>
      <c r="S44" s="452">
        <v>2</v>
      </c>
      <c r="T44" s="452">
        <v>15</v>
      </c>
      <c r="U44" s="452">
        <v>9</v>
      </c>
      <c r="V44" s="452">
        <v>24</v>
      </c>
      <c r="W44" s="452">
        <v>3</v>
      </c>
      <c r="X44" s="452">
        <v>11</v>
      </c>
      <c r="Y44" s="452">
        <v>14</v>
      </c>
      <c r="Z44" s="452">
        <v>25</v>
      </c>
      <c r="AA44" s="452">
        <v>3</v>
      </c>
      <c r="AB44" s="452">
        <v>16</v>
      </c>
      <c r="AC44" s="452">
        <v>18</v>
      </c>
      <c r="AD44" s="522">
        <v>34</v>
      </c>
      <c r="AE44" s="533">
        <v>1</v>
      </c>
      <c r="AF44" s="372">
        <v>4</v>
      </c>
      <c r="AG44" s="534">
        <v>5</v>
      </c>
      <c r="AH44" s="542">
        <v>14</v>
      </c>
      <c r="AI44" s="496">
        <v>8</v>
      </c>
      <c r="AJ44" s="547">
        <v>22</v>
      </c>
      <c r="AK44" s="557">
        <v>1</v>
      </c>
      <c r="AL44" s="558"/>
      <c r="AM44" s="559">
        <v>1</v>
      </c>
      <c r="AN44" s="586">
        <v>18</v>
      </c>
      <c r="AO44" s="594">
        <v>20</v>
      </c>
      <c r="AP44" s="602"/>
    </row>
    <row r="45" spans="1:42" s="48" customFormat="1" ht="18" customHeight="1">
      <c r="A45" s="427" t="s">
        <v>140</v>
      </c>
      <c r="B45" s="404">
        <v>99945700</v>
      </c>
      <c r="C45" s="404" t="s">
        <v>303</v>
      </c>
      <c r="D45" s="451">
        <v>1</v>
      </c>
      <c r="E45" s="451" t="s">
        <v>485</v>
      </c>
      <c r="F45" s="451">
        <v>7</v>
      </c>
      <c r="G45" s="404">
        <v>2</v>
      </c>
      <c r="H45" s="404">
        <v>34</v>
      </c>
      <c r="I45" s="404">
        <v>18</v>
      </c>
      <c r="J45" s="404">
        <v>16</v>
      </c>
      <c r="K45" s="452"/>
      <c r="L45" s="452"/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>
        <v>2</v>
      </c>
      <c r="AB45" s="452">
        <v>18</v>
      </c>
      <c r="AC45" s="452">
        <v>16</v>
      </c>
      <c r="AD45" s="522">
        <v>34</v>
      </c>
      <c r="AE45" s="533"/>
      <c r="AF45" s="372">
        <v>1</v>
      </c>
      <c r="AG45" s="534">
        <v>1</v>
      </c>
      <c r="AH45" s="542"/>
      <c r="AI45" s="496"/>
      <c r="AJ45" s="547"/>
      <c r="AK45" s="557">
        <v>1</v>
      </c>
      <c r="AL45" s="558"/>
      <c r="AM45" s="559">
        <v>1</v>
      </c>
      <c r="AN45" s="586">
        <v>5</v>
      </c>
      <c r="AO45" s="594">
        <v>7</v>
      </c>
      <c r="AP45" s="602"/>
    </row>
    <row r="46" spans="1:42" s="48" customFormat="1" ht="18" customHeight="1">
      <c r="A46" s="427" t="s">
        <v>140</v>
      </c>
      <c r="B46" s="404">
        <v>99958540</v>
      </c>
      <c r="C46" s="404" t="s">
        <v>300</v>
      </c>
      <c r="D46" s="451">
        <v>1</v>
      </c>
      <c r="E46" s="451" t="s">
        <v>485</v>
      </c>
      <c r="F46" s="451">
        <v>30</v>
      </c>
      <c r="G46" s="404">
        <v>16</v>
      </c>
      <c r="H46" s="404">
        <v>238</v>
      </c>
      <c r="I46" s="404">
        <v>125</v>
      </c>
      <c r="J46" s="404">
        <v>113</v>
      </c>
      <c r="K46" s="452"/>
      <c r="L46" s="452"/>
      <c r="M46" s="452"/>
      <c r="N46" s="452"/>
      <c r="O46" s="452">
        <v>1</v>
      </c>
      <c r="P46" s="452">
        <v>6</v>
      </c>
      <c r="Q46" s="452">
        <v>6</v>
      </c>
      <c r="R46" s="452">
        <v>12</v>
      </c>
      <c r="S46" s="452">
        <v>1</v>
      </c>
      <c r="T46" s="452">
        <v>8</v>
      </c>
      <c r="U46" s="452">
        <v>6</v>
      </c>
      <c r="V46" s="452">
        <v>14</v>
      </c>
      <c r="W46" s="452">
        <v>5</v>
      </c>
      <c r="X46" s="452">
        <v>38</v>
      </c>
      <c r="Y46" s="452">
        <v>25</v>
      </c>
      <c r="Z46" s="452">
        <v>63</v>
      </c>
      <c r="AA46" s="452">
        <v>9</v>
      </c>
      <c r="AB46" s="452">
        <v>73</v>
      </c>
      <c r="AC46" s="452">
        <v>76</v>
      </c>
      <c r="AD46" s="522">
        <v>149</v>
      </c>
      <c r="AE46" s="533"/>
      <c r="AF46" s="372"/>
      <c r="AG46" s="534"/>
      <c r="AH46" s="542">
        <v>6</v>
      </c>
      <c r="AI46" s="496">
        <v>6</v>
      </c>
      <c r="AJ46" s="547">
        <v>12</v>
      </c>
      <c r="AK46" s="557"/>
      <c r="AL46" s="558"/>
      <c r="AM46" s="559"/>
      <c r="AN46" s="586">
        <v>23</v>
      </c>
      <c r="AO46" s="594">
        <v>23</v>
      </c>
      <c r="AP46" s="602"/>
    </row>
    <row r="47" spans="1:42" s="48" customFormat="1" ht="18" customHeight="1">
      <c r="A47" s="427" t="s">
        <v>140</v>
      </c>
      <c r="B47" s="404">
        <v>99958884</v>
      </c>
      <c r="C47" s="404" t="s">
        <v>308</v>
      </c>
      <c r="D47" s="451">
        <v>1</v>
      </c>
      <c r="E47" s="451" t="s">
        <v>485</v>
      </c>
      <c r="F47" s="451"/>
      <c r="G47" s="404">
        <v>8</v>
      </c>
      <c r="H47" s="404">
        <v>86</v>
      </c>
      <c r="I47" s="404">
        <v>43</v>
      </c>
      <c r="J47" s="404">
        <v>43</v>
      </c>
      <c r="K47" s="452"/>
      <c r="L47" s="452"/>
      <c r="M47" s="452"/>
      <c r="N47" s="452"/>
      <c r="O47" s="452">
        <v>1</v>
      </c>
      <c r="P47" s="452">
        <v>7</v>
      </c>
      <c r="Q47" s="452">
        <v>3</v>
      </c>
      <c r="R47" s="452">
        <v>10</v>
      </c>
      <c r="S47" s="452">
        <v>1</v>
      </c>
      <c r="T47" s="452">
        <v>3</v>
      </c>
      <c r="U47" s="452">
        <v>1</v>
      </c>
      <c r="V47" s="452">
        <v>4</v>
      </c>
      <c r="W47" s="452">
        <v>2</v>
      </c>
      <c r="X47" s="452">
        <v>5</v>
      </c>
      <c r="Y47" s="452">
        <v>7</v>
      </c>
      <c r="Z47" s="452">
        <v>12</v>
      </c>
      <c r="AA47" s="452">
        <v>4</v>
      </c>
      <c r="AB47" s="452">
        <v>28</v>
      </c>
      <c r="AC47" s="452">
        <v>32</v>
      </c>
      <c r="AD47" s="522">
        <v>60</v>
      </c>
      <c r="AE47" s="533"/>
      <c r="AF47" s="372"/>
      <c r="AG47" s="534"/>
      <c r="AH47" s="542">
        <v>7</v>
      </c>
      <c r="AI47" s="496">
        <v>3</v>
      </c>
      <c r="AJ47" s="547">
        <v>10</v>
      </c>
      <c r="AK47" s="557"/>
      <c r="AL47" s="558"/>
      <c r="AM47" s="559"/>
      <c r="AN47" s="586">
        <v>14</v>
      </c>
      <c r="AO47" s="594">
        <v>14</v>
      </c>
      <c r="AP47" s="602"/>
    </row>
    <row r="48" spans="1:42" s="48" customFormat="1" ht="18" customHeight="1">
      <c r="A48" s="427" t="s">
        <v>140</v>
      </c>
      <c r="B48" s="404">
        <v>99958914</v>
      </c>
      <c r="C48" s="404" t="s">
        <v>309</v>
      </c>
      <c r="D48" s="451">
        <v>1</v>
      </c>
      <c r="E48" s="451" t="s">
        <v>485</v>
      </c>
      <c r="F48" s="451">
        <v>37</v>
      </c>
      <c r="G48" s="404">
        <v>6</v>
      </c>
      <c r="H48" s="404">
        <v>44</v>
      </c>
      <c r="I48" s="404">
        <v>21</v>
      </c>
      <c r="J48" s="404">
        <v>23</v>
      </c>
      <c r="K48" s="452"/>
      <c r="L48" s="452"/>
      <c r="M48" s="452"/>
      <c r="N48" s="452"/>
      <c r="O48" s="452">
        <v>1</v>
      </c>
      <c r="P48" s="452">
        <v>3</v>
      </c>
      <c r="Q48" s="452">
        <v>2</v>
      </c>
      <c r="R48" s="452">
        <v>5</v>
      </c>
      <c r="S48" s="452">
        <v>1</v>
      </c>
      <c r="T48" s="452">
        <v>3</v>
      </c>
      <c r="U48" s="452">
        <v>3</v>
      </c>
      <c r="V48" s="452">
        <v>6</v>
      </c>
      <c r="W48" s="452">
        <v>2</v>
      </c>
      <c r="X48" s="452">
        <v>3</v>
      </c>
      <c r="Y48" s="452">
        <v>3</v>
      </c>
      <c r="Z48" s="452">
        <v>6</v>
      </c>
      <c r="AA48" s="452">
        <v>2</v>
      </c>
      <c r="AB48" s="452">
        <v>12</v>
      </c>
      <c r="AC48" s="452">
        <v>15</v>
      </c>
      <c r="AD48" s="522">
        <v>27</v>
      </c>
      <c r="AE48" s="533"/>
      <c r="AF48" s="372"/>
      <c r="AG48" s="534"/>
      <c r="AH48" s="542">
        <v>2</v>
      </c>
      <c r="AI48" s="496">
        <v>2</v>
      </c>
      <c r="AJ48" s="547">
        <v>4</v>
      </c>
      <c r="AK48" s="557"/>
      <c r="AL48" s="558"/>
      <c r="AM48" s="559"/>
      <c r="AN48" s="586">
        <v>17</v>
      </c>
      <c r="AO48" s="594">
        <v>17</v>
      </c>
      <c r="AP48" s="602"/>
    </row>
    <row r="49" spans="1:42" s="48" customFormat="1" ht="18" customHeight="1">
      <c r="A49" s="427" t="s">
        <v>140</v>
      </c>
      <c r="B49" s="404">
        <v>99958589</v>
      </c>
      <c r="C49" s="404" t="s">
        <v>310</v>
      </c>
      <c r="D49" s="451">
        <v>1</v>
      </c>
      <c r="E49" s="451" t="s">
        <v>485</v>
      </c>
      <c r="F49" s="451">
        <v>18</v>
      </c>
      <c r="G49" s="404">
        <v>8</v>
      </c>
      <c r="H49" s="404">
        <v>108</v>
      </c>
      <c r="I49" s="404">
        <v>59</v>
      </c>
      <c r="J49" s="404">
        <v>49</v>
      </c>
      <c r="K49" s="452"/>
      <c r="L49" s="452"/>
      <c r="M49" s="452"/>
      <c r="N49" s="452"/>
      <c r="O49" s="452">
        <v>1</v>
      </c>
      <c r="P49" s="452">
        <v>10</v>
      </c>
      <c r="Q49" s="452">
        <v>4</v>
      </c>
      <c r="R49" s="452">
        <v>14</v>
      </c>
      <c r="S49" s="452">
        <v>1</v>
      </c>
      <c r="T49" s="452">
        <v>4</v>
      </c>
      <c r="U49" s="452">
        <v>4</v>
      </c>
      <c r="V49" s="452">
        <v>8</v>
      </c>
      <c r="W49" s="452">
        <v>1</v>
      </c>
      <c r="X49" s="452">
        <v>9</v>
      </c>
      <c r="Y49" s="452">
        <v>10</v>
      </c>
      <c r="Z49" s="452">
        <v>19</v>
      </c>
      <c r="AA49" s="452">
        <v>5</v>
      </c>
      <c r="AB49" s="452">
        <v>36</v>
      </c>
      <c r="AC49" s="452">
        <v>31</v>
      </c>
      <c r="AD49" s="522">
        <v>67</v>
      </c>
      <c r="AE49" s="533"/>
      <c r="AF49" s="372"/>
      <c r="AG49" s="534"/>
      <c r="AH49" s="542">
        <v>10</v>
      </c>
      <c r="AI49" s="496">
        <v>3</v>
      </c>
      <c r="AJ49" s="547">
        <v>13</v>
      </c>
      <c r="AK49" s="557">
        <v>1</v>
      </c>
      <c r="AL49" s="558"/>
      <c r="AM49" s="559">
        <v>1</v>
      </c>
      <c r="AN49" s="586">
        <v>15</v>
      </c>
      <c r="AO49" s="594">
        <v>17</v>
      </c>
      <c r="AP49" s="602"/>
    </row>
    <row r="50" spans="1:42" s="48" customFormat="1" ht="18" customHeight="1">
      <c r="A50" s="427" t="s">
        <v>140</v>
      </c>
      <c r="B50" s="404">
        <v>99958483</v>
      </c>
      <c r="C50" s="404" t="s">
        <v>315</v>
      </c>
      <c r="D50" s="451">
        <v>1</v>
      </c>
      <c r="E50" s="451" t="s">
        <v>485</v>
      </c>
      <c r="F50" s="451">
        <v>20</v>
      </c>
      <c r="G50" s="404">
        <v>11</v>
      </c>
      <c r="H50" s="404">
        <v>157</v>
      </c>
      <c r="I50" s="404">
        <v>69</v>
      </c>
      <c r="J50" s="404">
        <v>88</v>
      </c>
      <c r="K50" s="452"/>
      <c r="L50" s="452"/>
      <c r="M50" s="452"/>
      <c r="N50" s="452"/>
      <c r="O50" s="452">
        <v>2</v>
      </c>
      <c r="P50" s="452">
        <v>19</v>
      </c>
      <c r="Q50" s="452">
        <v>7</v>
      </c>
      <c r="R50" s="452">
        <v>26</v>
      </c>
      <c r="S50" s="452">
        <v>1</v>
      </c>
      <c r="T50" s="452">
        <v>5</v>
      </c>
      <c r="U50" s="452">
        <v>7</v>
      </c>
      <c r="V50" s="452">
        <v>12</v>
      </c>
      <c r="W50" s="452">
        <v>3</v>
      </c>
      <c r="X50" s="452">
        <v>17</v>
      </c>
      <c r="Y50" s="452">
        <v>30</v>
      </c>
      <c r="Z50" s="452">
        <v>47</v>
      </c>
      <c r="AA50" s="452">
        <v>5</v>
      </c>
      <c r="AB50" s="452">
        <v>28</v>
      </c>
      <c r="AC50" s="452">
        <v>44</v>
      </c>
      <c r="AD50" s="522">
        <v>72</v>
      </c>
      <c r="AE50" s="533"/>
      <c r="AF50" s="372"/>
      <c r="AG50" s="534"/>
      <c r="AH50" s="542">
        <v>19</v>
      </c>
      <c r="AI50" s="496">
        <v>7</v>
      </c>
      <c r="AJ50" s="547">
        <v>26</v>
      </c>
      <c r="AK50" s="557"/>
      <c r="AL50" s="558"/>
      <c r="AM50" s="559"/>
      <c r="AN50" s="586">
        <v>21</v>
      </c>
      <c r="AO50" s="594">
        <v>21</v>
      </c>
      <c r="AP50" s="602"/>
    </row>
    <row r="51" spans="1:42" s="48" customFormat="1" ht="18" customHeight="1">
      <c r="A51" s="427" t="s">
        <v>140</v>
      </c>
      <c r="B51" s="404">
        <v>99958834</v>
      </c>
      <c r="C51" s="404" t="s">
        <v>316</v>
      </c>
      <c r="D51" s="451">
        <v>1</v>
      </c>
      <c r="E51" s="451" t="s">
        <v>485</v>
      </c>
      <c r="F51" s="451">
        <v>15</v>
      </c>
      <c r="G51" s="404">
        <v>12</v>
      </c>
      <c r="H51" s="404">
        <v>146</v>
      </c>
      <c r="I51" s="404">
        <v>67</v>
      </c>
      <c r="J51" s="404">
        <v>79</v>
      </c>
      <c r="K51" s="452"/>
      <c r="L51" s="452"/>
      <c r="M51" s="452"/>
      <c r="N51" s="452"/>
      <c r="O51" s="452">
        <v>1</v>
      </c>
      <c r="P51" s="452">
        <v>5</v>
      </c>
      <c r="Q51" s="452">
        <v>9</v>
      </c>
      <c r="R51" s="452">
        <v>14</v>
      </c>
      <c r="S51" s="452">
        <v>1</v>
      </c>
      <c r="T51" s="452">
        <v>7</v>
      </c>
      <c r="U51" s="452">
        <v>7</v>
      </c>
      <c r="V51" s="452">
        <v>14</v>
      </c>
      <c r="W51" s="452">
        <v>3</v>
      </c>
      <c r="X51" s="452">
        <v>14</v>
      </c>
      <c r="Y51" s="452">
        <v>7</v>
      </c>
      <c r="Z51" s="452">
        <v>21</v>
      </c>
      <c r="AA51" s="452">
        <v>7</v>
      </c>
      <c r="AB51" s="452">
        <v>41</v>
      </c>
      <c r="AC51" s="452">
        <v>56</v>
      </c>
      <c r="AD51" s="522">
        <v>97</v>
      </c>
      <c r="AE51" s="533"/>
      <c r="AF51" s="372"/>
      <c r="AG51" s="534"/>
      <c r="AH51" s="542">
        <v>5</v>
      </c>
      <c r="AI51" s="496">
        <v>9</v>
      </c>
      <c r="AJ51" s="547">
        <v>14</v>
      </c>
      <c r="AK51" s="557">
        <v>1</v>
      </c>
      <c r="AL51" s="558"/>
      <c r="AM51" s="559">
        <v>1</v>
      </c>
      <c r="AN51" s="586">
        <v>17</v>
      </c>
      <c r="AO51" s="594">
        <v>19</v>
      </c>
      <c r="AP51" s="602"/>
    </row>
    <row r="52" spans="1:42" s="48" customFormat="1" ht="18" customHeight="1">
      <c r="A52" s="427" t="s">
        <v>140</v>
      </c>
      <c r="B52" s="404">
        <v>99955809</v>
      </c>
      <c r="C52" s="404" t="s">
        <v>713</v>
      </c>
      <c r="D52" s="451">
        <v>1</v>
      </c>
      <c r="E52" s="451" t="s">
        <v>485</v>
      </c>
      <c r="F52" s="451">
        <v>13</v>
      </c>
      <c r="G52" s="404">
        <v>6</v>
      </c>
      <c r="H52" s="404">
        <v>136</v>
      </c>
      <c r="I52" s="404">
        <v>76</v>
      </c>
      <c r="J52" s="404">
        <v>60</v>
      </c>
      <c r="K52" s="452"/>
      <c r="L52" s="452"/>
      <c r="M52" s="452"/>
      <c r="N52" s="452"/>
      <c r="O52" s="452">
        <v>1</v>
      </c>
      <c r="P52" s="452">
        <v>15</v>
      </c>
      <c r="Q52" s="452">
        <v>12</v>
      </c>
      <c r="R52" s="452">
        <v>27</v>
      </c>
      <c r="S52" s="452">
        <v>1</v>
      </c>
      <c r="T52" s="452">
        <v>28</v>
      </c>
      <c r="U52" s="452">
        <v>26</v>
      </c>
      <c r="V52" s="452">
        <v>54</v>
      </c>
      <c r="W52" s="452">
        <v>4</v>
      </c>
      <c r="X52" s="452">
        <v>33</v>
      </c>
      <c r="Y52" s="452">
        <v>22</v>
      </c>
      <c r="Z52" s="452">
        <v>55</v>
      </c>
      <c r="AA52" s="452"/>
      <c r="AB52" s="452"/>
      <c r="AC52" s="452"/>
      <c r="AD52" s="522"/>
      <c r="AE52" s="533"/>
      <c r="AF52" s="372"/>
      <c r="AG52" s="534"/>
      <c r="AH52" s="542"/>
      <c r="AI52" s="496"/>
      <c r="AJ52" s="547"/>
      <c r="AK52" s="557">
        <v>1</v>
      </c>
      <c r="AL52" s="558"/>
      <c r="AM52" s="559"/>
      <c r="AN52" s="586">
        <v>12</v>
      </c>
      <c r="AO52" s="594">
        <v>13</v>
      </c>
      <c r="AP52" s="602"/>
    </row>
    <row r="53" spans="1:42" s="48" customFormat="1" ht="18" customHeight="1">
      <c r="A53" s="427" t="s">
        <v>140</v>
      </c>
      <c r="B53" s="404">
        <v>99954687</v>
      </c>
      <c r="C53" s="404" t="s">
        <v>714</v>
      </c>
      <c r="D53" s="451">
        <v>1</v>
      </c>
      <c r="E53" s="451" t="s">
        <v>485</v>
      </c>
      <c r="F53" s="451">
        <v>31</v>
      </c>
      <c r="G53" s="404">
        <v>4</v>
      </c>
      <c r="H53" s="404">
        <v>261</v>
      </c>
      <c r="I53" s="404">
        <v>107</v>
      </c>
      <c r="J53" s="404">
        <v>154</v>
      </c>
      <c r="K53" s="452"/>
      <c r="L53" s="452"/>
      <c r="M53" s="452"/>
      <c r="N53" s="452"/>
      <c r="O53" s="452"/>
      <c r="P53" s="452">
        <v>38</v>
      </c>
      <c r="Q53" s="452">
        <v>62</v>
      </c>
      <c r="R53" s="452">
        <v>100</v>
      </c>
      <c r="S53" s="452"/>
      <c r="T53" s="452">
        <v>33</v>
      </c>
      <c r="U53" s="452">
        <v>48</v>
      </c>
      <c r="V53" s="452">
        <v>81</v>
      </c>
      <c r="W53" s="452">
        <v>4</v>
      </c>
      <c r="X53" s="452">
        <v>36</v>
      </c>
      <c r="Y53" s="452">
        <v>44</v>
      </c>
      <c r="Z53" s="452">
        <v>80</v>
      </c>
      <c r="AA53" s="452"/>
      <c r="AB53" s="452"/>
      <c r="AC53" s="452"/>
      <c r="AD53" s="522"/>
      <c r="AE53" s="533"/>
      <c r="AF53" s="372"/>
      <c r="AG53" s="534"/>
      <c r="AH53" s="542"/>
      <c r="AI53" s="496"/>
      <c r="AJ53" s="547"/>
      <c r="AK53" s="557"/>
      <c r="AL53" s="558"/>
      <c r="AM53" s="559"/>
      <c r="AN53" s="586">
        <v>21</v>
      </c>
      <c r="AO53" s="594">
        <v>21</v>
      </c>
      <c r="AP53" s="602"/>
    </row>
    <row r="54" spans="1:42" s="48" customFormat="1" ht="18" customHeight="1" thickBot="1">
      <c r="A54" s="453" t="s">
        <v>140</v>
      </c>
      <c r="B54" s="454">
        <v>99955139</v>
      </c>
      <c r="C54" s="454" t="s">
        <v>715</v>
      </c>
      <c r="D54" s="455">
        <v>1</v>
      </c>
      <c r="E54" s="455" t="s">
        <v>485</v>
      </c>
      <c r="F54" s="455">
        <v>8</v>
      </c>
      <c r="G54" s="454">
        <v>2</v>
      </c>
      <c r="H54" s="454">
        <v>98</v>
      </c>
      <c r="I54" s="454">
        <v>52</v>
      </c>
      <c r="J54" s="454">
        <v>46</v>
      </c>
      <c r="K54" s="456"/>
      <c r="L54" s="456"/>
      <c r="M54" s="456"/>
      <c r="N54" s="456"/>
      <c r="O54" s="456"/>
      <c r="P54" s="456">
        <v>12</v>
      </c>
      <c r="Q54" s="456">
        <v>13</v>
      </c>
      <c r="R54" s="456">
        <v>25</v>
      </c>
      <c r="S54" s="456"/>
      <c r="T54" s="456">
        <v>18</v>
      </c>
      <c r="U54" s="456">
        <v>7</v>
      </c>
      <c r="V54" s="456">
        <v>25</v>
      </c>
      <c r="W54" s="456">
        <v>2</v>
      </c>
      <c r="X54" s="456">
        <v>22</v>
      </c>
      <c r="Y54" s="456">
        <v>26</v>
      </c>
      <c r="Z54" s="456">
        <v>48</v>
      </c>
      <c r="AA54" s="456"/>
      <c r="AB54" s="456"/>
      <c r="AC54" s="456"/>
      <c r="AD54" s="524"/>
      <c r="AE54" s="535"/>
      <c r="AF54" s="489"/>
      <c r="AG54" s="536"/>
      <c r="AH54" s="543"/>
      <c r="AI54" s="497"/>
      <c r="AJ54" s="548"/>
      <c r="AK54" s="560"/>
      <c r="AL54" s="561"/>
      <c r="AM54" s="562"/>
      <c r="AN54" s="587">
        <v>8</v>
      </c>
      <c r="AO54" s="595">
        <v>8</v>
      </c>
      <c r="AP54" s="602"/>
    </row>
    <row r="55" spans="1:42" s="446" customFormat="1" ht="18" customHeight="1">
      <c r="A55" s="1276" t="s">
        <v>698</v>
      </c>
      <c r="B55" s="1277"/>
      <c r="C55" s="1277"/>
      <c r="D55" s="468">
        <v>13</v>
      </c>
      <c r="E55" s="468"/>
      <c r="F55" s="468">
        <v>192</v>
      </c>
      <c r="G55" s="468">
        <v>97</v>
      </c>
      <c r="H55" s="468">
        <v>1572</v>
      </c>
      <c r="I55" s="468">
        <v>782</v>
      </c>
      <c r="J55" s="468">
        <v>790</v>
      </c>
      <c r="K55" s="468"/>
      <c r="L55" s="468"/>
      <c r="M55" s="468"/>
      <c r="N55" s="468"/>
      <c r="O55" s="468">
        <v>14</v>
      </c>
      <c r="P55" s="468">
        <v>160</v>
      </c>
      <c r="Q55" s="468">
        <v>147</v>
      </c>
      <c r="R55" s="468">
        <v>307</v>
      </c>
      <c r="S55" s="468">
        <v>13</v>
      </c>
      <c r="T55" s="468">
        <v>152</v>
      </c>
      <c r="U55" s="468">
        <v>148</v>
      </c>
      <c r="V55" s="468">
        <v>300</v>
      </c>
      <c r="W55" s="468">
        <v>32</v>
      </c>
      <c r="X55" s="468">
        <v>210</v>
      </c>
      <c r="Y55" s="468">
        <v>197</v>
      </c>
      <c r="Z55" s="468">
        <v>407</v>
      </c>
      <c r="AA55" s="468">
        <v>38</v>
      </c>
      <c r="AB55" s="468">
        <v>260</v>
      </c>
      <c r="AC55" s="468">
        <v>298</v>
      </c>
      <c r="AD55" s="525">
        <v>558</v>
      </c>
      <c r="AE55" s="925">
        <v>15</v>
      </c>
      <c r="AF55" s="468">
        <v>9</v>
      </c>
      <c r="AG55" s="923">
        <v>24</v>
      </c>
      <c r="AH55" s="925">
        <v>92</v>
      </c>
      <c r="AI55" s="468">
        <v>58</v>
      </c>
      <c r="AJ55" s="525">
        <v>150</v>
      </c>
      <c r="AK55" s="925">
        <v>6</v>
      </c>
      <c r="AL55" s="468"/>
      <c r="AM55" s="923">
        <v>5</v>
      </c>
      <c r="AN55" s="926">
        <v>184</v>
      </c>
      <c r="AO55" s="926">
        <v>195</v>
      </c>
      <c r="AP55" s="927"/>
    </row>
    <row r="56" spans="1:42" s="446" customFormat="1" ht="18" customHeight="1">
      <c r="A56" s="1278" t="s">
        <v>699</v>
      </c>
      <c r="B56" s="1279"/>
      <c r="C56" s="1279"/>
      <c r="D56" s="469">
        <v>11</v>
      </c>
      <c r="E56" s="469"/>
      <c r="F56" s="469">
        <v>200</v>
      </c>
      <c r="G56" s="469">
        <v>271</v>
      </c>
      <c r="H56" s="469">
        <v>4967</v>
      </c>
      <c r="I56" s="469">
        <v>2106</v>
      </c>
      <c r="J56" s="469">
        <v>2861</v>
      </c>
      <c r="K56" s="469"/>
      <c r="L56" s="469"/>
      <c r="M56" s="469"/>
      <c r="N56" s="469"/>
      <c r="O56" s="469">
        <v>79</v>
      </c>
      <c r="P56" s="469">
        <v>692</v>
      </c>
      <c r="Q56" s="469">
        <v>841</v>
      </c>
      <c r="R56" s="469">
        <v>1533</v>
      </c>
      <c r="S56" s="469">
        <v>68</v>
      </c>
      <c r="T56" s="469">
        <v>568</v>
      </c>
      <c r="U56" s="469">
        <v>845</v>
      </c>
      <c r="V56" s="469">
        <v>1413</v>
      </c>
      <c r="W56" s="469">
        <v>67</v>
      </c>
      <c r="X56" s="469">
        <v>502</v>
      </c>
      <c r="Y56" s="469">
        <v>685</v>
      </c>
      <c r="Z56" s="469">
        <v>1187</v>
      </c>
      <c r="AA56" s="469">
        <v>57</v>
      </c>
      <c r="AB56" s="469">
        <v>344</v>
      </c>
      <c r="AC56" s="469">
        <v>490</v>
      </c>
      <c r="AD56" s="526">
        <v>834</v>
      </c>
      <c r="AE56" s="928">
        <v>25</v>
      </c>
      <c r="AF56" s="469">
        <v>20</v>
      </c>
      <c r="AG56" s="929">
        <v>45</v>
      </c>
      <c r="AH56" s="928">
        <v>665</v>
      </c>
      <c r="AI56" s="469">
        <v>822</v>
      </c>
      <c r="AJ56" s="526">
        <v>1487</v>
      </c>
      <c r="AK56" s="928">
        <v>10</v>
      </c>
      <c r="AL56" s="469">
        <v>2</v>
      </c>
      <c r="AM56" s="929">
        <v>18</v>
      </c>
      <c r="AN56" s="930">
        <v>312</v>
      </c>
      <c r="AO56" s="930">
        <v>342</v>
      </c>
      <c r="AP56" s="930">
        <v>32</v>
      </c>
    </row>
    <row r="57" spans="1:42" s="446" customFormat="1" ht="18" customHeight="1">
      <c r="A57" s="1278" t="s">
        <v>700</v>
      </c>
      <c r="B57" s="1279"/>
      <c r="C57" s="1279"/>
      <c r="D57" s="469">
        <v>4</v>
      </c>
      <c r="E57" s="469"/>
      <c r="F57" s="469">
        <v>93</v>
      </c>
      <c r="G57" s="469">
        <v>88</v>
      </c>
      <c r="H57" s="469">
        <v>2259</v>
      </c>
      <c r="I57" s="469">
        <v>855</v>
      </c>
      <c r="J57" s="469">
        <v>1404</v>
      </c>
      <c r="K57" s="469"/>
      <c r="L57" s="469"/>
      <c r="M57" s="469"/>
      <c r="N57" s="469"/>
      <c r="O57" s="469">
        <v>24</v>
      </c>
      <c r="P57" s="469">
        <v>297</v>
      </c>
      <c r="Q57" s="469">
        <v>437</v>
      </c>
      <c r="R57" s="469">
        <v>734</v>
      </c>
      <c r="S57" s="469">
        <v>23</v>
      </c>
      <c r="T57" s="469">
        <v>234</v>
      </c>
      <c r="U57" s="469">
        <v>356</v>
      </c>
      <c r="V57" s="469">
        <v>590</v>
      </c>
      <c r="W57" s="469">
        <v>19</v>
      </c>
      <c r="X57" s="469">
        <v>178</v>
      </c>
      <c r="Y57" s="469">
        <v>316</v>
      </c>
      <c r="Z57" s="469">
        <v>494</v>
      </c>
      <c r="AA57" s="469">
        <v>22</v>
      </c>
      <c r="AB57" s="469">
        <v>146</v>
      </c>
      <c r="AC57" s="469">
        <v>295</v>
      </c>
      <c r="AD57" s="526">
        <v>441</v>
      </c>
      <c r="AE57" s="928">
        <v>3</v>
      </c>
      <c r="AF57" s="469"/>
      <c r="AG57" s="929">
        <v>3</v>
      </c>
      <c r="AH57" s="928">
        <v>253</v>
      </c>
      <c r="AI57" s="469">
        <v>388</v>
      </c>
      <c r="AJ57" s="526">
        <v>641</v>
      </c>
      <c r="AK57" s="928">
        <v>3</v>
      </c>
      <c r="AL57" s="469">
        <v>1</v>
      </c>
      <c r="AM57" s="929">
        <v>7</v>
      </c>
      <c r="AN57" s="930">
        <v>129</v>
      </c>
      <c r="AO57" s="930">
        <v>140</v>
      </c>
      <c r="AP57" s="930">
        <v>10</v>
      </c>
    </row>
    <row r="58" spans="1:42" s="446" customFormat="1" ht="18" customHeight="1">
      <c r="A58" s="1278" t="s">
        <v>701</v>
      </c>
      <c r="B58" s="1279"/>
      <c r="C58" s="1279"/>
      <c r="D58" s="469">
        <v>8</v>
      </c>
      <c r="E58" s="469"/>
      <c r="F58" s="469">
        <v>58</v>
      </c>
      <c r="G58" s="469">
        <v>82</v>
      </c>
      <c r="H58" s="469">
        <v>772</v>
      </c>
      <c r="I58" s="469">
        <v>342</v>
      </c>
      <c r="J58" s="469">
        <v>430</v>
      </c>
      <c r="K58" s="469"/>
      <c r="L58" s="469"/>
      <c r="M58" s="469"/>
      <c r="N58" s="469"/>
      <c r="O58" s="469">
        <v>39</v>
      </c>
      <c r="P58" s="469">
        <v>139</v>
      </c>
      <c r="Q58" s="469">
        <v>142</v>
      </c>
      <c r="R58" s="469">
        <v>281</v>
      </c>
      <c r="S58" s="469">
        <v>20</v>
      </c>
      <c r="T58" s="469">
        <v>81</v>
      </c>
      <c r="U58" s="469">
        <v>96</v>
      </c>
      <c r="V58" s="469">
        <v>177</v>
      </c>
      <c r="W58" s="469">
        <v>11</v>
      </c>
      <c r="X58" s="469">
        <v>59</v>
      </c>
      <c r="Y58" s="469">
        <v>94</v>
      </c>
      <c r="Z58" s="469">
        <v>153</v>
      </c>
      <c r="AA58" s="469">
        <v>12</v>
      </c>
      <c r="AB58" s="469">
        <v>63</v>
      </c>
      <c r="AC58" s="469">
        <v>98</v>
      </c>
      <c r="AD58" s="526">
        <v>161</v>
      </c>
      <c r="AE58" s="928">
        <v>9</v>
      </c>
      <c r="AF58" s="469">
        <v>4</v>
      </c>
      <c r="AG58" s="929">
        <v>13</v>
      </c>
      <c r="AH58" s="928">
        <v>110</v>
      </c>
      <c r="AI58" s="469">
        <v>127</v>
      </c>
      <c r="AJ58" s="526">
        <v>237</v>
      </c>
      <c r="AK58" s="928">
        <v>8</v>
      </c>
      <c r="AL58" s="469"/>
      <c r="AM58" s="929">
        <v>5</v>
      </c>
      <c r="AN58" s="930">
        <v>64</v>
      </c>
      <c r="AO58" s="930">
        <v>77</v>
      </c>
      <c r="AP58" s="930">
        <v>4</v>
      </c>
    </row>
    <row r="59" spans="1:42" s="446" customFormat="1" ht="18" customHeight="1">
      <c r="A59" s="1278" t="s">
        <v>702</v>
      </c>
      <c r="B59" s="1279"/>
      <c r="C59" s="1279"/>
      <c r="D59" s="469">
        <v>11</v>
      </c>
      <c r="E59" s="469"/>
      <c r="F59" s="469">
        <v>195</v>
      </c>
      <c r="G59" s="469">
        <v>345</v>
      </c>
      <c r="H59" s="469">
        <v>5936</v>
      </c>
      <c r="I59" s="469">
        <v>3647</v>
      </c>
      <c r="J59" s="469">
        <v>2289</v>
      </c>
      <c r="K59" s="469"/>
      <c r="L59" s="469"/>
      <c r="M59" s="469"/>
      <c r="N59" s="469"/>
      <c r="O59" s="469">
        <v>109</v>
      </c>
      <c r="P59" s="469">
        <v>1225</v>
      </c>
      <c r="Q59" s="469">
        <v>687</v>
      </c>
      <c r="R59" s="469">
        <v>1912</v>
      </c>
      <c r="S59" s="469">
        <v>100</v>
      </c>
      <c r="T59" s="469">
        <v>868</v>
      </c>
      <c r="U59" s="469">
        <v>602</v>
      </c>
      <c r="V59" s="469">
        <v>1470</v>
      </c>
      <c r="W59" s="469">
        <v>81</v>
      </c>
      <c r="X59" s="469">
        <v>828</v>
      </c>
      <c r="Y59" s="469">
        <v>561</v>
      </c>
      <c r="Z59" s="469">
        <v>1389</v>
      </c>
      <c r="AA59" s="469">
        <v>55</v>
      </c>
      <c r="AB59" s="469">
        <v>726</v>
      </c>
      <c r="AC59" s="469">
        <v>439</v>
      </c>
      <c r="AD59" s="526">
        <v>1165</v>
      </c>
      <c r="AE59" s="928">
        <v>11</v>
      </c>
      <c r="AF59" s="469">
        <v>6</v>
      </c>
      <c r="AG59" s="929">
        <v>17</v>
      </c>
      <c r="AH59" s="928">
        <v>1587</v>
      </c>
      <c r="AI59" s="469">
        <v>573</v>
      </c>
      <c r="AJ59" s="526">
        <v>2160</v>
      </c>
      <c r="AK59" s="928">
        <v>8</v>
      </c>
      <c r="AL59" s="469">
        <v>3</v>
      </c>
      <c r="AM59" s="929">
        <v>27</v>
      </c>
      <c r="AN59" s="930">
        <v>422</v>
      </c>
      <c r="AO59" s="930">
        <v>460</v>
      </c>
      <c r="AP59" s="930">
        <v>45</v>
      </c>
    </row>
    <row r="60" spans="1:42" s="446" customFormat="1" ht="18" customHeight="1" thickBot="1">
      <c r="A60" s="1265" t="s">
        <v>703</v>
      </c>
      <c r="B60" s="1266"/>
      <c r="C60" s="1266"/>
      <c r="D60" s="470">
        <f>SUM(D41,D55)</f>
        <v>47</v>
      </c>
      <c r="E60" s="470"/>
      <c r="F60" s="470">
        <v>189</v>
      </c>
      <c r="G60" s="470">
        <v>126</v>
      </c>
      <c r="H60" s="470">
        <v>2367</v>
      </c>
      <c r="I60" s="470">
        <v>1104</v>
      </c>
      <c r="J60" s="470">
        <v>1263</v>
      </c>
      <c r="K60" s="470">
        <v>4</v>
      </c>
      <c r="L60" s="470">
        <v>41</v>
      </c>
      <c r="M60" s="470">
        <v>79</v>
      </c>
      <c r="N60" s="470">
        <v>120</v>
      </c>
      <c r="O60" s="470">
        <v>22</v>
      </c>
      <c r="P60" s="470">
        <v>223</v>
      </c>
      <c r="Q60" s="470">
        <v>255</v>
      </c>
      <c r="R60" s="470">
        <v>478</v>
      </c>
      <c r="S60" s="470">
        <v>22</v>
      </c>
      <c r="T60" s="470">
        <v>218</v>
      </c>
      <c r="U60" s="470">
        <v>246</v>
      </c>
      <c r="V60" s="470">
        <v>464</v>
      </c>
      <c r="W60" s="470">
        <v>30</v>
      </c>
      <c r="X60" s="470">
        <v>267</v>
      </c>
      <c r="Y60" s="470">
        <v>244</v>
      </c>
      <c r="Z60" s="470">
        <v>511</v>
      </c>
      <c r="AA60" s="470">
        <v>48</v>
      </c>
      <c r="AB60" s="470">
        <v>355</v>
      </c>
      <c r="AC60" s="470">
        <v>439</v>
      </c>
      <c r="AD60" s="520">
        <v>794</v>
      </c>
      <c r="AE60" s="931">
        <v>28</v>
      </c>
      <c r="AF60" s="470">
        <v>19</v>
      </c>
      <c r="AG60" s="924">
        <v>47</v>
      </c>
      <c r="AH60" s="931">
        <v>223</v>
      </c>
      <c r="AI60" s="470">
        <v>252</v>
      </c>
      <c r="AJ60" s="520">
        <v>475</v>
      </c>
      <c r="AK60" s="931">
        <v>9</v>
      </c>
      <c r="AL60" s="470">
        <v>4</v>
      </c>
      <c r="AM60" s="924">
        <v>12</v>
      </c>
      <c r="AN60" s="932">
        <v>223</v>
      </c>
      <c r="AO60" s="932">
        <v>248</v>
      </c>
      <c r="AP60" s="933">
        <v>19</v>
      </c>
    </row>
    <row r="61" spans="1:42" s="48" customFormat="1" ht="31.5" customHeight="1">
      <c r="A61" s="457" t="s">
        <v>15</v>
      </c>
      <c r="B61" s="458">
        <v>760043</v>
      </c>
      <c r="C61" s="458" t="s">
        <v>16</v>
      </c>
      <c r="D61" s="459">
        <v>1</v>
      </c>
      <c r="E61" s="459" t="s">
        <v>485</v>
      </c>
      <c r="F61" s="459"/>
      <c r="G61" s="458">
        <v>1</v>
      </c>
      <c r="H61" s="458">
        <v>21</v>
      </c>
      <c r="I61" s="458">
        <v>8</v>
      </c>
      <c r="J61" s="458">
        <v>13</v>
      </c>
      <c r="K61" s="460"/>
      <c r="L61" s="460"/>
      <c r="M61" s="460"/>
      <c r="N61" s="460"/>
      <c r="O61" s="460">
        <v>1</v>
      </c>
      <c r="P61" s="460">
        <v>8</v>
      </c>
      <c r="Q61" s="460">
        <v>13</v>
      </c>
      <c r="R61" s="460">
        <v>21</v>
      </c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527"/>
      <c r="AE61" s="537"/>
      <c r="AF61" s="493"/>
      <c r="AG61" s="538"/>
      <c r="AH61" s="544">
        <v>8</v>
      </c>
      <c r="AI61" s="501">
        <v>13</v>
      </c>
      <c r="AJ61" s="549">
        <v>21</v>
      </c>
      <c r="AK61" s="572"/>
      <c r="AL61" s="573"/>
      <c r="AM61" s="574"/>
      <c r="AN61" s="591"/>
      <c r="AO61" s="599"/>
      <c r="AP61" s="602"/>
    </row>
    <row r="62" spans="1:42" s="48" customFormat="1" ht="31.5" customHeight="1" thickBot="1">
      <c r="A62" s="453" t="s">
        <v>15</v>
      </c>
      <c r="B62" s="454">
        <v>325121</v>
      </c>
      <c r="C62" s="454" t="s">
        <v>17</v>
      </c>
      <c r="D62" s="455">
        <v>1</v>
      </c>
      <c r="E62" s="455" t="s">
        <v>485</v>
      </c>
      <c r="F62" s="455">
        <v>16</v>
      </c>
      <c r="G62" s="454">
        <v>15</v>
      </c>
      <c r="H62" s="454">
        <v>249</v>
      </c>
      <c r="I62" s="454">
        <v>134</v>
      </c>
      <c r="J62" s="454">
        <v>115</v>
      </c>
      <c r="K62" s="456"/>
      <c r="L62" s="456"/>
      <c r="M62" s="456"/>
      <c r="N62" s="456"/>
      <c r="O62" s="456">
        <v>3</v>
      </c>
      <c r="P62" s="456">
        <v>37</v>
      </c>
      <c r="Q62" s="456">
        <v>24</v>
      </c>
      <c r="R62" s="456">
        <v>61</v>
      </c>
      <c r="S62" s="456">
        <v>3</v>
      </c>
      <c r="T62" s="456">
        <v>37</v>
      </c>
      <c r="U62" s="456">
        <v>29</v>
      </c>
      <c r="V62" s="456">
        <v>66</v>
      </c>
      <c r="W62" s="456">
        <v>4</v>
      </c>
      <c r="X62" s="456">
        <v>22</v>
      </c>
      <c r="Y62" s="456">
        <v>32</v>
      </c>
      <c r="Z62" s="456">
        <v>54</v>
      </c>
      <c r="AA62" s="456">
        <v>5</v>
      </c>
      <c r="AB62" s="456">
        <v>38</v>
      </c>
      <c r="AC62" s="456">
        <v>30</v>
      </c>
      <c r="AD62" s="524">
        <v>68</v>
      </c>
      <c r="AE62" s="535"/>
      <c r="AF62" s="489">
        <v>1</v>
      </c>
      <c r="AG62" s="536">
        <v>1</v>
      </c>
      <c r="AH62" s="543">
        <v>26</v>
      </c>
      <c r="AI62" s="497">
        <v>22</v>
      </c>
      <c r="AJ62" s="548">
        <v>48</v>
      </c>
      <c r="AK62" s="560"/>
      <c r="AL62" s="561"/>
      <c r="AM62" s="562"/>
      <c r="AN62" s="587">
        <v>20</v>
      </c>
      <c r="AO62" s="595">
        <v>20</v>
      </c>
      <c r="AP62" s="604">
        <v>3</v>
      </c>
    </row>
    <row r="63" spans="1:42" s="446" customFormat="1" ht="29.25" customHeight="1" thickBot="1">
      <c r="A63" s="1267" t="s">
        <v>609</v>
      </c>
      <c r="B63" s="1268"/>
      <c r="C63" s="1269"/>
      <c r="D63" s="481">
        <v>2</v>
      </c>
      <c r="E63" s="481"/>
      <c r="F63" s="481">
        <v>16</v>
      </c>
      <c r="G63" s="481">
        <v>16</v>
      </c>
      <c r="H63" s="481">
        <v>270</v>
      </c>
      <c r="I63" s="481">
        <v>142</v>
      </c>
      <c r="J63" s="481">
        <v>128</v>
      </c>
      <c r="K63" s="481"/>
      <c r="L63" s="481"/>
      <c r="M63" s="481"/>
      <c r="N63" s="481"/>
      <c r="O63" s="481">
        <v>4</v>
      </c>
      <c r="P63" s="481">
        <v>45</v>
      </c>
      <c r="Q63" s="481">
        <v>37</v>
      </c>
      <c r="R63" s="481">
        <v>82</v>
      </c>
      <c r="S63" s="481">
        <v>3</v>
      </c>
      <c r="T63" s="481">
        <v>37</v>
      </c>
      <c r="U63" s="481">
        <v>29</v>
      </c>
      <c r="V63" s="481">
        <v>66</v>
      </c>
      <c r="W63" s="481">
        <v>4</v>
      </c>
      <c r="X63" s="481">
        <v>22</v>
      </c>
      <c r="Y63" s="481">
        <v>32</v>
      </c>
      <c r="Z63" s="481">
        <v>54</v>
      </c>
      <c r="AA63" s="481">
        <v>5</v>
      </c>
      <c r="AB63" s="481">
        <v>38</v>
      </c>
      <c r="AC63" s="481">
        <v>30</v>
      </c>
      <c r="AD63" s="528">
        <v>68</v>
      </c>
      <c r="AE63" s="916"/>
      <c r="AF63" s="917">
        <v>1</v>
      </c>
      <c r="AG63" s="922">
        <v>1</v>
      </c>
      <c r="AH63" s="916">
        <v>34</v>
      </c>
      <c r="AI63" s="917">
        <v>35</v>
      </c>
      <c r="AJ63" s="528">
        <v>69</v>
      </c>
      <c r="AK63" s="916"/>
      <c r="AL63" s="917"/>
      <c r="AM63" s="922"/>
      <c r="AN63" s="934">
        <v>20</v>
      </c>
      <c r="AO63" s="934">
        <v>20</v>
      </c>
      <c r="AP63" s="934">
        <v>3</v>
      </c>
    </row>
    <row r="64" spans="1:42" s="48" customFormat="1" ht="33" customHeight="1">
      <c r="A64" s="457" t="s">
        <v>28</v>
      </c>
      <c r="B64" s="458">
        <v>974959</v>
      </c>
      <c r="C64" s="458" t="s">
        <v>44</v>
      </c>
      <c r="D64" s="459">
        <v>1</v>
      </c>
      <c r="E64" s="459" t="s">
        <v>485</v>
      </c>
      <c r="F64" s="459">
        <v>12</v>
      </c>
      <c r="G64" s="458">
        <v>26</v>
      </c>
      <c r="H64" s="458">
        <v>282</v>
      </c>
      <c r="I64" s="458">
        <v>108</v>
      </c>
      <c r="J64" s="458">
        <v>174</v>
      </c>
      <c r="K64" s="460"/>
      <c r="L64" s="460"/>
      <c r="M64" s="460"/>
      <c r="N64" s="460"/>
      <c r="O64" s="460">
        <v>7</v>
      </c>
      <c r="P64" s="460">
        <v>69</v>
      </c>
      <c r="Q64" s="460">
        <v>59</v>
      </c>
      <c r="R64" s="460">
        <v>128</v>
      </c>
      <c r="S64" s="460">
        <v>8</v>
      </c>
      <c r="T64" s="460">
        <v>12</v>
      </c>
      <c r="U64" s="460">
        <v>47</v>
      </c>
      <c r="V64" s="460">
        <v>59</v>
      </c>
      <c r="W64" s="460">
        <v>6</v>
      </c>
      <c r="X64" s="460">
        <v>17</v>
      </c>
      <c r="Y64" s="460">
        <v>38</v>
      </c>
      <c r="Z64" s="460">
        <v>55</v>
      </c>
      <c r="AA64" s="460">
        <v>5</v>
      </c>
      <c r="AB64" s="460">
        <v>10</v>
      </c>
      <c r="AC64" s="460">
        <v>30</v>
      </c>
      <c r="AD64" s="527">
        <v>40</v>
      </c>
      <c r="AE64" s="537">
        <v>1</v>
      </c>
      <c r="AF64" s="493"/>
      <c r="AG64" s="538">
        <v>1</v>
      </c>
      <c r="AH64" s="544">
        <v>38</v>
      </c>
      <c r="AI64" s="501">
        <v>48</v>
      </c>
      <c r="AJ64" s="549">
        <v>86</v>
      </c>
      <c r="AK64" s="572">
        <v>1</v>
      </c>
      <c r="AL64" s="573"/>
      <c r="AM64" s="574">
        <v>2</v>
      </c>
      <c r="AN64" s="591">
        <v>15</v>
      </c>
      <c r="AO64" s="599">
        <v>18</v>
      </c>
      <c r="AP64" s="605"/>
    </row>
    <row r="65" spans="1:42" s="48" customFormat="1" ht="33" customHeight="1">
      <c r="A65" s="427" t="s">
        <v>28</v>
      </c>
      <c r="B65" s="404">
        <v>373330</v>
      </c>
      <c r="C65" s="404" t="s">
        <v>45</v>
      </c>
      <c r="D65" s="451">
        <v>1</v>
      </c>
      <c r="E65" s="451" t="s">
        <v>485</v>
      </c>
      <c r="F65" s="451">
        <v>11</v>
      </c>
      <c r="G65" s="404">
        <v>10</v>
      </c>
      <c r="H65" s="404">
        <v>271</v>
      </c>
      <c r="I65" s="404">
        <v>130</v>
      </c>
      <c r="J65" s="404">
        <v>141</v>
      </c>
      <c r="K65" s="452"/>
      <c r="L65" s="452"/>
      <c r="M65" s="452"/>
      <c r="N65" s="452"/>
      <c r="O65" s="452">
        <v>3</v>
      </c>
      <c r="P65" s="452">
        <v>66</v>
      </c>
      <c r="Q65" s="452">
        <v>38</v>
      </c>
      <c r="R65" s="452">
        <v>104</v>
      </c>
      <c r="S65" s="452">
        <v>2</v>
      </c>
      <c r="T65" s="452">
        <v>16</v>
      </c>
      <c r="U65" s="452">
        <v>24</v>
      </c>
      <c r="V65" s="452">
        <v>40</v>
      </c>
      <c r="W65" s="452">
        <v>2</v>
      </c>
      <c r="X65" s="452">
        <v>25</v>
      </c>
      <c r="Y65" s="452">
        <v>30</v>
      </c>
      <c r="Z65" s="452">
        <v>55</v>
      </c>
      <c r="AA65" s="452">
        <v>3</v>
      </c>
      <c r="AB65" s="452">
        <v>23</v>
      </c>
      <c r="AC65" s="452">
        <v>49</v>
      </c>
      <c r="AD65" s="522">
        <v>72</v>
      </c>
      <c r="AE65" s="533">
        <v>3</v>
      </c>
      <c r="AF65" s="372"/>
      <c r="AG65" s="534">
        <v>3</v>
      </c>
      <c r="AH65" s="542">
        <v>51</v>
      </c>
      <c r="AI65" s="496">
        <v>34</v>
      </c>
      <c r="AJ65" s="547">
        <v>85</v>
      </c>
      <c r="AK65" s="557"/>
      <c r="AL65" s="558"/>
      <c r="AM65" s="559"/>
      <c r="AN65" s="586">
        <v>15</v>
      </c>
      <c r="AO65" s="594">
        <v>15</v>
      </c>
      <c r="AP65" s="602">
        <v>1</v>
      </c>
    </row>
    <row r="66" spans="1:42" s="48" customFormat="1" ht="33" customHeight="1" thickBot="1">
      <c r="A66" s="464" t="s">
        <v>28</v>
      </c>
      <c r="B66" s="465">
        <v>353323</v>
      </c>
      <c r="C66" s="465" t="s">
        <v>49</v>
      </c>
      <c r="D66" s="466">
        <v>1</v>
      </c>
      <c r="E66" s="466" t="s">
        <v>485</v>
      </c>
      <c r="F66" s="466">
        <v>8</v>
      </c>
      <c r="G66" s="465">
        <v>13</v>
      </c>
      <c r="H66" s="465">
        <v>142</v>
      </c>
      <c r="I66" s="465">
        <v>57</v>
      </c>
      <c r="J66" s="465">
        <v>85</v>
      </c>
      <c r="K66" s="467"/>
      <c r="L66" s="467"/>
      <c r="M66" s="467"/>
      <c r="N66" s="467"/>
      <c r="O66" s="467">
        <v>7</v>
      </c>
      <c r="P66" s="467">
        <v>22</v>
      </c>
      <c r="Q66" s="467">
        <v>20</v>
      </c>
      <c r="R66" s="467">
        <v>42</v>
      </c>
      <c r="S66" s="467">
        <v>2</v>
      </c>
      <c r="T66" s="467">
        <v>15</v>
      </c>
      <c r="U66" s="467">
        <v>16</v>
      </c>
      <c r="V66" s="467">
        <v>31</v>
      </c>
      <c r="W66" s="467">
        <v>2</v>
      </c>
      <c r="X66" s="467">
        <v>11</v>
      </c>
      <c r="Y66" s="467">
        <v>30</v>
      </c>
      <c r="Z66" s="467">
        <v>41</v>
      </c>
      <c r="AA66" s="467">
        <v>2</v>
      </c>
      <c r="AB66" s="467">
        <v>9</v>
      </c>
      <c r="AC66" s="467">
        <v>19</v>
      </c>
      <c r="AD66" s="529">
        <v>28</v>
      </c>
      <c r="AE66" s="535"/>
      <c r="AF66" s="489">
        <v>3</v>
      </c>
      <c r="AG66" s="536">
        <v>3</v>
      </c>
      <c r="AH66" s="543">
        <v>18</v>
      </c>
      <c r="AI66" s="497">
        <v>19</v>
      </c>
      <c r="AJ66" s="548">
        <v>37</v>
      </c>
      <c r="AK66" s="560">
        <v>1</v>
      </c>
      <c r="AL66" s="561"/>
      <c r="AM66" s="562"/>
      <c r="AN66" s="587">
        <v>12</v>
      </c>
      <c r="AO66" s="595">
        <v>13</v>
      </c>
      <c r="AP66" s="604">
        <v>1</v>
      </c>
    </row>
    <row r="67" spans="1:42" s="446" customFormat="1" ht="32.25" customHeight="1" thickBot="1">
      <c r="A67" s="1267" t="s">
        <v>604</v>
      </c>
      <c r="B67" s="1268"/>
      <c r="C67" s="1269"/>
      <c r="D67" s="481">
        <v>3</v>
      </c>
      <c r="E67" s="481"/>
      <c r="F67" s="481">
        <v>31</v>
      </c>
      <c r="G67" s="481">
        <v>49</v>
      </c>
      <c r="H67" s="481">
        <v>695</v>
      </c>
      <c r="I67" s="481">
        <v>295</v>
      </c>
      <c r="J67" s="481">
        <v>400</v>
      </c>
      <c r="K67" s="481"/>
      <c r="L67" s="481"/>
      <c r="M67" s="481"/>
      <c r="N67" s="481"/>
      <c r="O67" s="481">
        <v>17</v>
      </c>
      <c r="P67" s="481">
        <v>157</v>
      </c>
      <c r="Q67" s="481">
        <v>117</v>
      </c>
      <c r="R67" s="481">
        <v>274</v>
      </c>
      <c r="S67" s="481">
        <v>12</v>
      </c>
      <c r="T67" s="481">
        <v>43</v>
      </c>
      <c r="U67" s="481">
        <v>87</v>
      </c>
      <c r="V67" s="481">
        <v>130</v>
      </c>
      <c r="W67" s="481">
        <v>10</v>
      </c>
      <c r="X67" s="481">
        <v>53</v>
      </c>
      <c r="Y67" s="481">
        <v>98</v>
      </c>
      <c r="Z67" s="481">
        <v>151</v>
      </c>
      <c r="AA67" s="481">
        <v>10</v>
      </c>
      <c r="AB67" s="481">
        <v>42</v>
      </c>
      <c r="AC67" s="481">
        <v>98</v>
      </c>
      <c r="AD67" s="528">
        <v>140</v>
      </c>
      <c r="AE67" s="916">
        <v>4</v>
      </c>
      <c r="AF67" s="917">
        <v>3</v>
      </c>
      <c r="AG67" s="922">
        <v>7</v>
      </c>
      <c r="AH67" s="916">
        <v>107</v>
      </c>
      <c r="AI67" s="917">
        <v>101</v>
      </c>
      <c r="AJ67" s="528">
        <v>208</v>
      </c>
      <c r="AK67" s="916">
        <v>2</v>
      </c>
      <c r="AL67" s="917"/>
      <c r="AM67" s="922">
        <v>2</v>
      </c>
      <c r="AN67" s="934">
        <v>42</v>
      </c>
      <c r="AO67" s="934">
        <v>46</v>
      </c>
      <c r="AP67" s="934">
        <v>2</v>
      </c>
    </row>
    <row r="68" spans="1:42" s="48" customFormat="1" ht="33.75" customHeight="1">
      <c r="A68" s="457" t="s">
        <v>84</v>
      </c>
      <c r="B68" s="458">
        <v>751123</v>
      </c>
      <c r="C68" s="458" t="s">
        <v>98</v>
      </c>
      <c r="D68" s="459">
        <v>1</v>
      </c>
      <c r="E68" s="459" t="s">
        <v>485</v>
      </c>
      <c r="F68" s="459">
        <v>8</v>
      </c>
      <c r="G68" s="458">
        <v>8</v>
      </c>
      <c r="H68" s="458">
        <v>118</v>
      </c>
      <c r="I68" s="458">
        <v>56</v>
      </c>
      <c r="J68" s="458">
        <v>62</v>
      </c>
      <c r="K68" s="460"/>
      <c r="L68" s="460"/>
      <c r="M68" s="460"/>
      <c r="N68" s="460"/>
      <c r="O68" s="460">
        <v>2</v>
      </c>
      <c r="P68" s="460">
        <v>13</v>
      </c>
      <c r="Q68" s="460">
        <v>15</v>
      </c>
      <c r="R68" s="460">
        <v>28</v>
      </c>
      <c r="S68" s="460">
        <v>2</v>
      </c>
      <c r="T68" s="460">
        <v>15</v>
      </c>
      <c r="U68" s="460">
        <v>21</v>
      </c>
      <c r="V68" s="460">
        <v>36</v>
      </c>
      <c r="W68" s="460">
        <v>2</v>
      </c>
      <c r="X68" s="460">
        <v>17</v>
      </c>
      <c r="Y68" s="460">
        <v>12</v>
      </c>
      <c r="Z68" s="460">
        <v>29</v>
      </c>
      <c r="AA68" s="460">
        <v>2</v>
      </c>
      <c r="AB68" s="460">
        <v>11</v>
      </c>
      <c r="AC68" s="460">
        <v>14</v>
      </c>
      <c r="AD68" s="527">
        <v>25</v>
      </c>
      <c r="AE68" s="537">
        <v>2</v>
      </c>
      <c r="AF68" s="493"/>
      <c r="AG68" s="538">
        <v>2</v>
      </c>
      <c r="AH68" s="544">
        <v>7</v>
      </c>
      <c r="AI68" s="501">
        <v>13</v>
      </c>
      <c r="AJ68" s="549">
        <v>20</v>
      </c>
      <c r="AK68" s="572">
        <v>1</v>
      </c>
      <c r="AL68" s="573"/>
      <c r="AM68" s="574">
        <v>1</v>
      </c>
      <c r="AN68" s="591">
        <v>10</v>
      </c>
      <c r="AO68" s="599">
        <v>12</v>
      </c>
      <c r="AP68" s="605">
        <v>2</v>
      </c>
    </row>
    <row r="69" spans="1:42" s="48" customFormat="1" ht="33.75" customHeight="1">
      <c r="A69" s="427" t="s">
        <v>84</v>
      </c>
      <c r="B69" s="404">
        <v>759931</v>
      </c>
      <c r="C69" s="404" t="s">
        <v>99</v>
      </c>
      <c r="D69" s="451">
        <v>1</v>
      </c>
      <c r="E69" s="451" t="s">
        <v>485</v>
      </c>
      <c r="F69" s="451">
        <v>3</v>
      </c>
      <c r="G69" s="404">
        <v>2</v>
      </c>
      <c r="H69" s="404">
        <v>26</v>
      </c>
      <c r="I69" s="404">
        <v>13</v>
      </c>
      <c r="J69" s="404">
        <v>13</v>
      </c>
      <c r="K69" s="452"/>
      <c r="L69" s="452"/>
      <c r="M69" s="452"/>
      <c r="N69" s="452"/>
      <c r="O69" s="452">
        <v>2</v>
      </c>
      <c r="P69" s="452">
        <v>13</v>
      </c>
      <c r="Q69" s="452">
        <v>13</v>
      </c>
      <c r="R69" s="452">
        <v>26</v>
      </c>
      <c r="S69" s="452"/>
      <c r="T69" s="452"/>
      <c r="U69" s="452"/>
      <c r="V69" s="452"/>
      <c r="W69" s="452"/>
      <c r="X69" s="452"/>
      <c r="Y69" s="452"/>
      <c r="Z69" s="452"/>
      <c r="AA69" s="452"/>
      <c r="AB69" s="452"/>
      <c r="AC69" s="452"/>
      <c r="AD69" s="522"/>
      <c r="AE69" s="533"/>
      <c r="AF69" s="372"/>
      <c r="AG69" s="534"/>
      <c r="AH69" s="542">
        <v>11</v>
      </c>
      <c r="AI69" s="496">
        <v>13</v>
      </c>
      <c r="AJ69" s="547">
        <v>24</v>
      </c>
      <c r="AK69" s="557">
        <v>1</v>
      </c>
      <c r="AL69" s="558"/>
      <c r="AM69" s="559"/>
      <c r="AN69" s="586"/>
      <c r="AO69" s="594">
        <v>1</v>
      </c>
      <c r="AP69" s="602"/>
    </row>
    <row r="70" spans="1:42" s="48" customFormat="1" ht="33.75" customHeight="1">
      <c r="A70" s="461" t="s">
        <v>84</v>
      </c>
      <c r="B70" s="403">
        <v>325133</v>
      </c>
      <c r="C70" s="403" t="s">
        <v>95</v>
      </c>
      <c r="D70" s="462">
        <v>1</v>
      </c>
      <c r="E70" s="462" t="s">
        <v>485</v>
      </c>
      <c r="F70" s="462">
        <v>9</v>
      </c>
      <c r="G70" s="403">
        <v>11</v>
      </c>
      <c r="H70" s="403">
        <v>194</v>
      </c>
      <c r="I70" s="403">
        <v>97</v>
      </c>
      <c r="J70" s="403">
        <v>97</v>
      </c>
      <c r="K70" s="463"/>
      <c r="L70" s="463"/>
      <c r="M70" s="463"/>
      <c r="N70" s="463"/>
      <c r="O70" s="463">
        <v>5</v>
      </c>
      <c r="P70" s="463">
        <v>49</v>
      </c>
      <c r="Q70" s="463">
        <v>34</v>
      </c>
      <c r="R70" s="463">
        <v>83</v>
      </c>
      <c r="S70" s="463">
        <v>2</v>
      </c>
      <c r="T70" s="463">
        <v>14</v>
      </c>
      <c r="U70" s="463">
        <v>18</v>
      </c>
      <c r="V70" s="463">
        <v>32</v>
      </c>
      <c r="W70" s="463">
        <v>2</v>
      </c>
      <c r="X70" s="463">
        <v>16</v>
      </c>
      <c r="Y70" s="463">
        <v>19</v>
      </c>
      <c r="Z70" s="463">
        <v>35</v>
      </c>
      <c r="AA70" s="463">
        <v>2</v>
      </c>
      <c r="AB70" s="463">
        <v>18</v>
      </c>
      <c r="AC70" s="463">
        <v>26</v>
      </c>
      <c r="AD70" s="523">
        <v>44</v>
      </c>
      <c r="AE70" s="533">
        <v>3</v>
      </c>
      <c r="AF70" s="372"/>
      <c r="AG70" s="534">
        <v>3</v>
      </c>
      <c r="AH70" s="542">
        <v>35</v>
      </c>
      <c r="AI70" s="496">
        <v>23</v>
      </c>
      <c r="AJ70" s="547">
        <v>58</v>
      </c>
      <c r="AK70" s="557">
        <v>1</v>
      </c>
      <c r="AL70" s="558"/>
      <c r="AM70" s="559">
        <v>1</v>
      </c>
      <c r="AN70" s="586">
        <v>11</v>
      </c>
      <c r="AO70" s="594">
        <v>13</v>
      </c>
      <c r="AP70" s="602">
        <v>1</v>
      </c>
    </row>
    <row r="71" spans="1:42" s="48" customFormat="1" ht="33.75" customHeight="1">
      <c r="A71" s="461" t="s">
        <v>84</v>
      </c>
      <c r="B71" s="403">
        <v>954671</v>
      </c>
      <c r="C71" s="403" t="s">
        <v>103</v>
      </c>
      <c r="D71" s="462">
        <v>1</v>
      </c>
      <c r="E71" s="462" t="s">
        <v>485</v>
      </c>
      <c r="F71" s="462">
        <v>8</v>
      </c>
      <c r="G71" s="403">
        <v>6</v>
      </c>
      <c r="H71" s="403">
        <v>88</v>
      </c>
      <c r="I71" s="403">
        <v>47</v>
      </c>
      <c r="J71" s="403">
        <v>41</v>
      </c>
      <c r="K71" s="463"/>
      <c r="L71" s="463"/>
      <c r="M71" s="463"/>
      <c r="N71" s="463"/>
      <c r="O71" s="463">
        <v>2</v>
      </c>
      <c r="P71" s="463">
        <v>19</v>
      </c>
      <c r="Q71" s="463">
        <v>19</v>
      </c>
      <c r="R71" s="463">
        <v>38</v>
      </c>
      <c r="S71" s="463">
        <v>1</v>
      </c>
      <c r="T71" s="463">
        <v>11</v>
      </c>
      <c r="U71" s="463">
        <v>7</v>
      </c>
      <c r="V71" s="463">
        <v>18</v>
      </c>
      <c r="W71" s="463">
        <v>2</v>
      </c>
      <c r="X71" s="463">
        <v>10</v>
      </c>
      <c r="Y71" s="463">
        <v>13</v>
      </c>
      <c r="Z71" s="463">
        <v>23</v>
      </c>
      <c r="AA71" s="463">
        <v>1</v>
      </c>
      <c r="AB71" s="463">
        <v>7</v>
      </c>
      <c r="AC71" s="463">
        <v>2</v>
      </c>
      <c r="AD71" s="523">
        <v>9</v>
      </c>
      <c r="AE71" s="533">
        <v>3</v>
      </c>
      <c r="AF71" s="372">
        <v>7</v>
      </c>
      <c r="AG71" s="534">
        <v>10</v>
      </c>
      <c r="AH71" s="542">
        <v>13</v>
      </c>
      <c r="AI71" s="496">
        <v>19</v>
      </c>
      <c r="AJ71" s="547">
        <v>32</v>
      </c>
      <c r="AK71" s="557">
        <v>1</v>
      </c>
      <c r="AL71" s="558"/>
      <c r="AM71" s="559">
        <v>1</v>
      </c>
      <c r="AN71" s="586">
        <v>8</v>
      </c>
      <c r="AO71" s="594">
        <v>10</v>
      </c>
      <c r="AP71" s="602"/>
    </row>
    <row r="72" spans="1:42" s="48" customFormat="1" ht="33.75" customHeight="1" thickBot="1">
      <c r="A72" s="464" t="s">
        <v>84</v>
      </c>
      <c r="B72" s="465">
        <v>868945</v>
      </c>
      <c r="C72" s="465" t="s">
        <v>112</v>
      </c>
      <c r="D72" s="466">
        <v>1</v>
      </c>
      <c r="E72" s="466" t="s">
        <v>485</v>
      </c>
      <c r="F72" s="466">
        <v>9</v>
      </c>
      <c r="G72" s="465">
        <v>11</v>
      </c>
      <c r="H72" s="465">
        <v>105</v>
      </c>
      <c r="I72" s="465">
        <v>54</v>
      </c>
      <c r="J72" s="465">
        <v>51</v>
      </c>
      <c r="K72" s="467"/>
      <c r="L72" s="467"/>
      <c r="M72" s="467"/>
      <c r="N72" s="467"/>
      <c r="O72" s="467">
        <v>2</v>
      </c>
      <c r="P72" s="467">
        <v>16</v>
      </c>
      <c r="Q72" s="467">
        <v>12</v>
      </c>
      <c r="R72" s="467">
        <v>28</v>
      </c>
      <c r="S72" s="467">
        <v>4</v>
      </c>
      <c r="T72" s="467">
        <v>12</v>
      </c>
      <c r="U72" s="467">
        <v>7</v>
      </c>
      <c r="V72" s="467">
        <v>19</v>
      </c>
      <c r="W72" s="467">
        <v>2</v>
      </c>
      <c r="X72" s="467">
        <v>13</v>
      </c>
      <c r="Y72" s="467">
        <v>8</v>
      </c>
      <c r="Z72" s="467">
        <v>21</v>
      </c>
      <c r="AA72" s="467">
        <v>3</v>
      </c>
      <c r="AB72" s="467">
        <v>13</v>
      </c>
      <c r="AC72" s="467">
        <v>24</v>
      </c>
      <c r="AD72" s="529">
        <v>37</v>
      </c>
      <c r="AE72" s="535">
        <v>2</v>
      </c>
      <c r="AF72" s="489">
        <v>1</v>
      </c>
      <c r="AG72" s="536">
        <v>3</v>
      </c>
      <c r="AH72" s="543">
        <v>13</v>
      </c>
      <c r="AI72" s="497">
        <v>10</v>
      </c>
      <c r="AJ72" s="548">
        <v>23</v>
      </c>
      <c r="AK72" s="560">
        <v>1</v>
      </c>
      <c r="AL72" s="561"/>
      <c r="AM72" s="562"/>
      <c r="AN72" s="587">
        <v>12</v>
      </c>
      <c r="AO72" s="595">
        <v>13</v>
      </c>
      <c r="AP72" s="604"/>
    </row>
    <row r="73" spans="1:42" s="446" customFormat="1" ht="32.25" customHeight="1">
      <c r="A73" s="1272" t="s">
        <v>685</v>
      </c>
      <c r="B73" s="1273"/>
      <c r="C73" s="1273"/>
      <c r="D73" s="468">
        <v>3</v>
      </c>
      <c r="E73" s="468">
        <v>0</v>
      </c>
      <c r="F73" s="468">
        <v>26</v>
      </c>
      <c r="G73" s="468">
        <v>28</v>
      </c>
      <c r="H73" s="468">
        <v>387</v>
      </c>
      <c r="I73" s="468">
        <v>198</v>
      </c>
      <c r="J73" s="468">
        <v>189</v>
      </c>
      <c r="K73" s="468"/>
      <c r="L73" s="468"/>
      <c r="M73" s="468"/>
      <c r="N73" s="468"/>
      <c r="O73" s="468">
        <v>9</v>
      </c>
      <c r="P73" s="468">
        <v>84</v>
      </c>
      <c r="Q73" s="468">
        <v>65</v>
      </c>
      <c r="R73" s="468">
        <v>149</v>
      </c>
      <c r="S73" s="468">
        <v>7</v>
      </c>
      <c r="T73" s="468">
        <v>37</v>
      </c>
      <c r="U73" s="468">
        <v>32</v>
      </c>
      <c r="V73" s="468">
        <v>69</v>
      </c>
      <c r="W73" s="468">
        <v>6</v>
      </c>
      <c r="X73" s="468">
        <v>39</v>
      </c>
      <c r="Y73" s="468">
        <v>40</v>
      </c>
      <c r="Z73" s="468">
        <v>79</v>
      </c>
      <c r="AA73" s="468">
        <v>6</v>
      </c>
      <c r="AB73" s="468">
        <v>38</v>
      </c>
      <c r="AC73" s="468">
        <v>52</v>
      </c>
      <c r="AD73" s="525">
        <v>90</v>
      </c>
      <c r="AE73" s="925">
        <v>8</v>
      </c>
      <c r="AF73" s="468">
        <v>8</v>
      </c>
      <c r="AG73" s="923">
        <v>16</v>
      </c>
      <c r="AH73" s="925">
        <v>61</v>
      </c>
      <c r="AI73" s="468">
        <v>52</v>
      </c>
      <c r="AJ73" s="525">
        <v>113</v>
      </c>
      <c r="AK73" s="925">
        <v>3</v>
      </c>
      <c r="AL73" s="468"/>
      <c r="AM73" s="923">
        <v>2</v>
      </c>
      <c r="AN73" s="926">
        <v>31</v>
      </c>
      <c r="AO73" s="926">
        <v>36</v>
      </c>
      <c r="AP73" s="926">
        <v>1</v>
      </c>
    </row>
    <row r="74" spans="1:42" s="446" customFormat="1" ht="32.25" customHeight="1" thickBot="1">
      <c r="A74" s="1274" t="s">
        <v>600</v>
      </c>
      <c r="B74" s="1275"/>
      <c r="C74" s="1275"/>
      <c r="D74" s="470">
        <v>5</v>
      </c>
      <c r="E74" s="470">
        <v>0</v>
      </c>
      <c r="F74" s="470">
        <v>37</v>
      </c>
      <c r="G74" s="470">
        <v>38</v>
      </c>
      <c r="H74" s="470">
        <v>531</v>
      </c>
      <c r="I74" s="470">
        <v>267</v>
      </c>
      <c r="J74" s="470">
        <v>264</v>
      </c>
      <c r="K74" s="470"/>
      <c r="L74" s="470"/>
      <c r="M74" s="470"/>
      <c r="N74" s="470"/>
      <c r="O74" s="470">
        <v>13</v>
      </c>
      <c r="P74" s="470">
        <v>110</v>
      </c>
      <c r="Q74" s="470">
        <v>93</v>
      </c>
      <c r="R74" s="470">
        <v>203</v>
      </c>
      <c r="S74" s="470">
        <v>9</v>
      </c>
      <c r="T74" s="470">
        <v>52</v>
      </c>
      <c r="U74" s="470">
        <v>53</v>
      </c>
      <c r="V74" s="470">
        <v>105</v>
      </c>
      <c r="W74" s="470">
        <v>8</v>
      </c>
      <c r="X74" s="470">
        <v>56</v>
      </c>
      <c r="Y74" s="470">
        <v>52</v>
      </c>
      <c r="Z74" s="470">
        <v>108</v>
      </c>
      <c r="AA74" s="470">
        <v>8</v>
      </c>
      <c r="AB74" s="470">
        <v>49</v>
      </c>
      <c r="AC74" s="470">
        <v>66</v>
      </c>
      <c r="AD74" s="520">
        <v>115</v>
      </c>
      <c r="AE74" s="931">
        <v>10</v>
      </c>
      <c r="AF74" s="470">
        <v>8</v>
      </c>
      <c r="AG74" s="924">
        <v>18</v>
      </c>
      <c r="AH74" s="931">
        <v>79</v>
      </c>
      <c r="AI74" s="470">
        <v>78</v>
      </c>
      <c r="AJ74" s="520">
        <v>157</v>
      </c>
      <c r="AK74" s="931">
        <v>5</v>
      </c>
      <c r="AL74" s="470"/>
      <c r="AM74" s="924">
        <v>3</v>
      </c>
      <c r="AN74" s="932">
        <v>41</v>
      </c>
      <c r="AO74" s="932">
        <v>49</v>
      </c>
      <c r="AP74" s="932">
        <v>3</v>
      </c>
    </row>
    <row r="75" spans="1:42" s="48" customFormat="1" ht="29.25" customHeight="1">
      <c r="A75" s="457" t="s">
        <v>117</v>
      </c>
      <c r="B75" s="458">
        <v>324534</v>
      </c>
      <c r="C75" s="458" t="s">
        <v>123</v>
      </c>
      <c r="D75" s="459">
        <v>1</v>
      </c>
      <c r="E75" s="459" t="s">
        <v>485</v>
      </c>
      <c r="F75" s="459">
        <v>13</v>
      </c>
      <c r="G75" s="458">
        <f>SUM(O75,S75,W75,AA75)</f>
        <v>11</v>
      </c>
      <c r="H75" s="458">
        <v>168</v>
      </c>
      <c r="I75" s="458">
        <f>SUM(P75,T75,X75,AB75)</f>
        <v>76</v>
      </c>
      <c r="J75" s="458">
        <f>SUM(Q75,U75,Y75,AC75)</f>
        <v>92</v>
      </c>
      <c r="K75" s="460"/>
      <c r="L75" s="460"/>
      <c r="M75" s="460"/>
      <c r="N75" s="460"/>
      <c r="O75" s="460">
        <v>5</v>
      </c>
      <c r="P75" s="460">
        <v>28</v>
      </c>
      <c r="Q75" s="460">
        <v>19</v>
      </c>
      <c r="R75" s="460">
        <v>47</v>
      </c>
      <c r="S75" s="460">
        <v>2</v>
      </c>
      <c r="T75" s="460">
        <v>26</v>
      </c>
      <c r="U75" s="460">
        <v>24</v>
      </c>
      <c r="V75" s="460">
        <v>50</v>
      </c>
      <c r="W75" s="460">
        <v>2</v>
      </c>
      <c r="X75" s="460">
        <v>15</v>
      </c>
      <c r="Y75" s="460">
        <v>24</v>
      </c>
      <c r="Z75" s="460">
        <v>39</v>
      </c>
      <c r="AA75" s="460">
        <v>2</v>
      </c>
      <c r="AB75" s="460">
        <v>7</v>
      </c>
      <c r="AC75" s="460">
        <v>25</v>
      </c>
      <c r="AD75" s="527">
        <v>32</v>
      </c>
      <c r="AE75" s="537">
        <v>2</v>
      </c>
      <c r="AF75" s="493">
        <v>1</v>
      </c>
      <c r="AG75" s="538">
        <v>3</v>
      </c>
      <c r="AH75" s="544">
        <v>27</v>
      </c>
      <c r="AI75" s="501">
        <v>19</v>
      </c>
      <c r="AJ75" s="549">
        <v>46</v>
      </c>
      <c r="AK75" s="572">
        <v>1</v>
      </c>
      <c r="AL75" s="573">
        <v>1</v>
      </c>
      <c r="AM75" s="574">
        <v>1</v>
      </c>
      <c r="AN75" s="591">
        <v>11</v>
      </c>
      <c r="AO75" s="599">
        <v>14</v>
      </c>
      <c r="AP75" s="605">
        <v>2</v>
      </c>
    </row>
    <row r="76" spans="1:42" s="48" customFormat="1" ht="29.25" customHeight="1" thickBot="1">
      <c r="A76" s="464" t="s">
        <v>117</v>
      </c>
      <c r="B76" s="465">
        <v>386408</v>
      </c>
      <c r="C76" s="465" t="s">
        <v>131</v>
      </c>
      <c r="D76" s="466">
        <v>1</v>
      </c>
      <c r="E76" s="466" t="s">
        <v>485</v>
      </c>
      <c r="F76" s="466">
        <v>11</v>
      </c>
      <c r="G76" s="465">
        <v>7</v>
      </c>
      <c r="H76" s="465">
        <v>77</v>
      </c>
      <c r="I76" s="465">
        <v>27</v>
      </c>
      <c r="J76" s="465">
        <v>50</v>
      </c>
      <c r="K76" s="467"/>
      <c r="L76" s="467"/>
      <c r="M76" s="467"/>
      <c r="N76" s="467"/>
      <c r="O76" s="467">
        <v>4</v>
      </c>
      <c r="P76" s="467">
        <v>12</v>
      </c>
      <c r="Q76" s="467">
        <v>12</v>
      </c>
      <c r="R76" s="467">
        <v>24</v>
      </c>
      <c r="S76" s="467">
        <v>1</v>
      </c>
      <c r="T76" s="467">
        <v>5</v>
      </c>
      <c r="U76" s="467">
        <v>14</v>
      </c>
      <c r="V76" s="467">
        <v>19</v>
      </c>
      <c r="W76" s="467">
        <v>1</v>
      </c>
      <c r="X76" s="467">
        <v>6</v>
      </c>
      <c r="Y76" s="467">
        <v>11</v>
      </c>
      <c r="Z76" s="467">
        <v>17</v>
      </c>
      <c r="AA76" s="467">
        <v>1</v>
      </c>
      <c r="AB76" s="467">
        <v>4</v>
      </c>
      <c r="AC76" s="467">
        <v>13</v>
      </c>
      <c r="AD76" s="529">
        <v>17</v>
      </c>
      <c r="AE76" s="535">
        <v>1</v>
      </c>
      <c r="AF76" s="489"/>
      <c r="AG76" s="536">
        <v>1</v>
      </c>
      <c r="AH76" s="543">
        <v>3</v>
      </c>
      <c r="AI76" s="497">
        <v>10</v>
      </c>
      <c r="AJ76" s="548">
        <v>13</v>
      </c>
      <c r="AK76" s="560">
        <v>1</v>
      </c>
      <c r="AL76" s="561"/>
      <c r="AM76" s="562"/>
      <c r="AN76" s="587">
        <v>11</v>
      </c>
      <c r="AO76" s="595">
        <v>12</v>
      </c>
      <c r="AP76" s="604">
        <v>1</v>
      </c>
    </row>
    <row r="77" spans="1:42" s="446" customFormat="1" ht="33.75" customHeight="1" thickBot="1">
      <c r="A77" s="1267" t="s">
        <v>595</v>
      </c>
      <c r="B77" s="1268"/>
      <c r="C77" s="1269"/>
      <c r="D77" s="481">
        <v>2</v>
      </c>
      <c r="E77" s="481"/>
      <c r="F77" s="481">
        <v>24</v>
      </c>
      <c r="G77" s="481">
        <v>18</v>
      </c>
      <c r="H77" s="481">
        <v>245</v>
      </c>
      <c r="I77" s="481">
        <v>103</v>
      </c>
      <c r="J77" s="481">
        <v>142</v>
      </c>
      <c r="K77" s="481"/>
      <c r="L77" s="481"/>
      <c r="M77" s="481"/>
      <c r="N77" s="481"/>
      <c r="O77" s="481">
        <v>9</v>
      </c>
      <c r="P77" s="481">
        <v>40</v>
      </c>
      <c r="Q77" s="481">
        <v>31</v>
      </c>
      <c r="R77" s="481">
        <v>71</v>
      </c>
      <c r="S77" s="481">
        <v>3</v>
      </c>
      <c r="T77" s="481">
        <v>31</v>
      </c>
      <c r="U77" s="481">
        <v>38</v>
      </c>
      <c r="V77" s="481">
        <v>69</v>
      </c>
      <c r="W77" s="481">
        <v>3</v>
      </c>
      <c r="X77" s="481">
        <v>21</v>
      </c>
      <c r="Y77" s="481">
        <v>35</v>
      </c>
      <c r="Z77" s="481">
        <v>56</v>
      </c>
      <c r="AA77" s="481">
        <v>3</v>
      </c>
      <c r="AB77" s="481">
        <v>11</v>
      </c>
      <c r="AC77" s="481">
        <v>38</v>
      </c>
      <c r="AD77" s="528">
        <v>49</v>
      </c>
      <c r="AE77" s="916">
        <v>3</v>
      </c>
      <c r="AF77" s="917">
        <v>1</v>
      </c>
      <c r="AG77" s="922">
        <v>4</v>
      </c>
      <c r="AH77" s="916">
        <v>30</v>
      </c>
      <c r="AI77" s="917">
        <v>29</v>
      </c>
      <c r="AJ77" s="528">
        <v>59</v>
      </c>
      <c r="AK77" s="916">
        <v>2</v>
      </c>
      <c r="AL77" s="917">
        <v>1</v>
      </c>
      <c r="AM77" s="922">
        <v>1</v>
      </c>
      <c r="AN77" s="934">
        <v>22</v>
      </c>
      <c r="AO77" s="934">
        <v>26</v>
      </c>
      <c r="AP77" s="934">
        <v>3</v>
      </c>
    </row>
    <row r="78" spans="1:42" s="48" customFormat="1" ht="29.25" customHeight="1">
      <c r="A78" s="457" t="s">
        <v>390</v>
      </c>
      <c r="B78" s="458">
        <v>964347</v>
      </c>
      <c r="C78" s="458" t="s">
        <v>416</v>
      </c>
      <c r="D78" s="459">
        <v>1</v>
      </c>
      <c r="E78" s="459" t="s">
        <v>485</v>
      </c>
      <c r="F78" s="459">
        <v>24</v>
      </c>
      <c r="G78" s="458">
        <v>9</v>
      </c>
      <c r="H78" s="458">
        <v>264</v>
      </c>
      <c r="I78" s="458">
        <v>117</v>
      </c>
      <c r="J78" s="458">
        <v>147</v>
      </c>
      <c r="K78" s="460"/>
      <c r="L78" s="460"/>
      <c r="M78" s="460"/>
      <c r="N78" s="460"/>
      <c r="O78" s="460">
        <v>2</v>
      </c>
      <c r="P78" s="460">
        <v>26</v>
      </c>
      <c r="Q78" s="460">
        <v>42</v>
      </c>
      <c r="R78" s="460">
        <v>68</v>
      </c>
      <c r="S78" s="460">
        <v>2</v>
      </c>
      <c r="T78" s="460">
        <v>26</v>
      </c>
      <c r="U78" s="460">
        <v>41</v>
      </c>
      <c r="V78" s="460">
        <v>67</v>
      </c>
      <c r="W78" s="460">
        <v>2</v>
      </c>
      <c r="X78" s="460">
        <v>30</v>
      </c>
      <c r="Y78" s="460">
        <v>34</v>
      </c>
      <c r="Z78" s="460">
        <v>64</v>
      </c>
      <c r="AA78" s="460">
        <v>3</v>
      </c>
      <c r="AB78" s="460">
        <v>35</v>
      </c>
      <c r="AC78" s="460">
        <v>30</v>
      </c>
      <c r="AD78" s="527">
        <v>65</v>
      </c>
      <c r="AE78" s="537">
        <v>3</v>
      </c>
      <c r="AF78" s="493">
        <v>2</v>
      </c>
      <c r="AG78" s="538">
        <v>5</v>
      </c>
      <c r="AH78" s="544">
        <v>26</v>
      </c>
      <c r="AI78" s="501">
        <v>42</v>
      </c>
      <c r="AJ78" s="549">
        <v>68</v>
      </c>
      <c r="AK78" s="572">
        <v>1</v>
      </c>
      <c r="AL78" s="573"/>
      <c r="AM78" s="574">
        <v>1</v>
      </c>
      <c r="AN78" s="591">
        <v>17</v>
      </c>
      <c r="AO78" s="599">
        <v>19</v>
      </c>
      <c r="AP78" s="605">
        <v>1</v>
      </c>
    </row>
    <row r="79" spans="1:42" s="48" customFormat="1" ht="29.25" customHeight="1">
      <c r="A79" s="427" t="s">
        <v>390</v>
      </c>
      <c r="B79" s="404">
        <v>751127</v>
      </c>
      <c r="C79" s="404" t="s">
        <v>419</v>
      </c>
      <c r="D79" s="451">
        <v>1</v>
      </c>
      <c r="E79" s="451" t="s">
        <v>485</v>
      </c>
      <c r="F79" s="451">
        <v>16</v>
      </c>
      <c r="G79" s="404">
        <v>30</v>
      </c>
      <c r="H79" s="404">
        <v>377</v>
      </c>
      <c r="I79" s="404">
        <v>158</v>
      </c>
      <c r="J79" s="404">
        <v>219</v>
      </c>
      <c r="K79" s="452"/>
      <c r="L79" s="452"/>
      <c r="M79" s="452"/>
      <c r="N79" s="452"/>
      <c r="O79" s="452">
        <v>9</v>
      </c>
      <c r="P79" s="452">
        <v>74</v>
      </c>
      <c r="Q79" s="452">
        <v>62</v>
      </c>
      <c r="R79" s="452">
        <v>136</v>
      </c>
      <c r="S79" s="452">
        <v>7</v>
      </c>
      <c r="T79" s="452">
        <v>26</v>
      </c>
      <c r="U79" s="452">
        <v>47</v>
      </c>
      <c r="V79" s="452">
        <v>73</v>
      </c>
      <c r="W79" s="452">
        <v>9</v>
      </c>
      <c r="X79" s="452">
        <v>34</v>
      </c>
      <c r="Y79" s="452">
        <v>52</v>
      </c>
      <c r="Z79" s="452">
        <v>86</v>
      </c>
      <c r="AA79" s="452">
        <v>5</v>
      </c>
      <c r="AB79" s="452">
        <v>24</v>
      </c>
      <c r="AC79" s="452">
        <v>58</v>
      </c>
      <c r="AD79" s="522">
        <v>82</v>
      </c>
      <c r="AE79" s="533"/>
      <c r="AF79" s="372">
        <v>2</v>
      </c>
      <c r="AG79" s="534">
        <v>2</v>
      </c>
      <c r="AH79" s="542">
        <v>64</v>
      </c>
      <c r="AI79" s="496">
        <v>50</v>
      </c>
      <c r="AJ79" s="547">
        <v>114</v>
      </c>
      <c r="AK79" s="557">
        <v>1</v>
      </c>
      <c r="AL79" s="558"/>
      <c r="AM79" s="559">
        <v>1</v>
      </c>
      <c r="AN79" s="586">
        <v>25</v>
      </c>
      <c r="AO79" s="594">
        <v>27</v>
      </c>
      <c r="AP79" s="602">
        <v>2</v>
      </c>
    </row>
    <row r="80" spans="1:42" s="48" customFormat="1" ht="29.25" customHeight="1">
      <c r="A80" s="427" t="s">
        <v>390</v>
      </c>
      <c r="B80" s="404">
        <v>757887</v>
      </c>
      <c r="C80" s="404" t="s">
        <v>422</v>
      </c>
      <c r="D80" s="451">
        <v>1</v>
      </c>
      <c r="E80" s="451" t="s">
        <v>485</v>
      </c>
      <c r="F80" s="451"/>
      <c r="G80" s="404">
        <v>8</v>
      </c>
      <c r="H80" s="404">
        <v>233</v>
      </c>
      <c r="I80" s="404">
        <v>96</v>
      </c>
      <c r="J80" s="404">
        <v>137</v>
      </c>
      <c r="K80" s="452"/>
      <c r="L80" s="452"/>
      <c r="M80" s="452"/>
      <c r="N80" s="452"/>
      <c r="O80" s="452">
        <v>2</v>
      </c>
      <c r="P80" s="452">
        <v>29</v>
      </c>
      <c r="Q80" s="452">
        <v>39</v>
      </c>
      <c r="R80" s="452">
        <v>68</v>
      </c>
      <c r="S80" s="452">
        <v>2</v>
      </c>
      <c r="T80" s="452">
        <v>26</v>
      </c>
      <c r="U80" s="452">
        <v>42</v>
      </c>
      <c r="V80" s="452">
        <v>68</v>
      </c>
      <c r="W80" s="452">
        <v>2</v>
      </c>
      <c r="X80" s="452">
        <v>28</v>
      </c>
      <c r="Y80" s="452">
        <v>34</v>
      </c>
      <c r="Z80" s="452">
        <v>62</v>
      </c>
      <c r="AA80" s="452">
        <v>2</v>
      </c>
      <c r="AB80" s="452">
        <v>13</v>
      </c>
      <c r="AC80" s="452">
        <v>22</v>
      </c>
      <c r="AD80" s="522">
        <v>35</v>
      </c>
      <c r="AE80" s="533"/>
      <c r="AF80" s="372">
        <v>1</v>
      </c>
      <c r="AG80" s="534">
        <v>1</v>
      </c>
      <c r="AH80" s="542">
        <v>29</v>
      </c>
      <c r="AI80" s="496">
        <v>39</v>
      </c>
      <c r="AJ80" s="547">
        <v>68</v>
      </c>
      <c r="AK80" s="557">
        <v>1</v>
      </c>
      <c r="AL80" s="558"/>
      <c r="AM80" s="559">
        <v>1</v>
      </c>
      <c r="AN80" s="586">
        <v>14</v>
      </c>
      <c r="AO80" s="594">
        <v>16</v>
      </c>
      <c r="AP80" s="602">
        <v>1</v>
      </c>
    </row>
    <row r="81" spans="1:42" s="48" customFormat="1" ht="29.25" customHeight="1">
      <c r="A81" s="427" t="s">
        <v>390</v>
      </c>
      <c r="B81" s="404">
        <v>373342</v>
      </c>
      <c r="C81" s="404" t="s">
        <v>415</v>
      </c>
      <c r="D81" s="451">
        <v>1</v>
      </c>
      <c r="E81" s="451" t="s">
        <v>485</v>
      </c>
      <c r="F81" s="451">
        <v>13</v>
      </c>
      <c r="G81" s="404">
        <v>21</v>
      </c>
      <c r="H81" s="404">
        <v>300</v>
      </c>
      <c r="I81" s="404">
        <v>139</v>
      </c>
      <c r="J81" s="404">
        <v>161</v>
      </c>
      <c r="K81" s="452"/>
      <c r="L81" s="452"/>
      <c r="M81" s="452"/>
      <c r="N81" s="452"/>
      <c r="O81" s="452">
        <v>8</v>
      </c>
      <c r="P81" s="452">
        <v>33</v>
      </c>
      <c r="Q81" s="452">
        <v>38</v>
      </c>
      <c r="R81" s="452">
        <v>71</v>
      </c>
      <c r="S81" s="452">
        <v>4</v>
      </c>
      <c r="T81" s="452">
        <v>23</v>
      </c>
      <c r="U81" s="452">
        <v>32</v>
      </c>
      <c r="V81" s="452">
        <v>55</v>
      </c>
      <c r="W81" s="452">
        <v>4</v>
      </c>
      <c r="X81" s="452">
        <v>40</v>
      </c>
      <c r="Y81" s="452">
        <v>50</v>
      </c>
      <c r="Z81" s="452">
        <v>90</v>
      </c>
      <c r="AA81" s="452">
        <v>5</v>
      </c>
      <c r="AB81" s="452">
        <v>43</v>
      </c>
      <c r="AC81" s="452">
        <v>41</v>
      </c>
      <c r="AD81" s="522">
        <v>84</v>
      </c>
      <c r="AE81" s="533">
        <v>2</v>
      </c>
      <c r="AF81" s="372"/>
      <c r="AG81" s="534">
        <v>2</v>
      </c>
      <c r="AH81" s="542">
        <v>29</v>
      </c>
      <c r="AI81" s="496">
        <v>27</v>
      </c>
      <c r="AJ81" s="547">
        <v>56</v>
      </c>
      <c r="AK81" s="557">
        <v>1</v>
      </c>
      <c r="AL81" s="558"/>
      <c r="AM81" s="559"/>
      <c r="AN81" s="586">
        <v>20</v>
      </c>
      <c r="AO81" s="594">
        <v>21</v>
      </c>
      <c r="AP81" s="602">
        <v>1</v>
      </c>
    </row>
    <row r="82" spans="1:42" s="48" customFormat="1" ht="29.25" customHeight="1">
      <c r="A82" s="427" t="s">
        <v>390</v>
      </c>
      <c r="B82" s="404">
        <v>963265</v>
      </c>
      <c r="C82" s="404" t="s">
        <v>420</v>
      </c>
      <c r="D82" s="451">
        <v>1</v>
      </c>
      <c r="E82" s="451" t="s">
        <v>485</v>
      </c>
      <c r="F82" s="451"/>
      <c r="G82" s="404">
        <v>13</v>
      </c>
      <c r="H82" s="404">
        <v>255</v>
      </c>
      <c r="I82" s="404">
        <v>97</v>
      </c>
      <c r="J82" s="404">
        <v>158</v>
      </c>
      <c r="K82" s="452"/>
      <c r="L82" s="452"/>
      <c r="M82" s="452"/>
      <c r="N82" s="452"/>
      <c r="O82" s="452">
        <v>3</v>
      </c>
      <c r="P82" s="452">
        <v>25</v>
      </c>
      <c r="Q82" s="452">
        <v>38</v>
      </c>
      <c r="R82" s="452">
        <v>63</v>
      </c>
      <c r="S82" s="452">
        <v>4</v>
      </c>
      <c r="T82" s="452">
        <v>20</v>
      </c>
      <c r="U82" s="452">
        <v>44</v>
      </c>
      <c r="V82" s="452">
        <v>64</v>
      </c>
      <c r="W82" s="452">
        <v>4</v>
      </c>
      <c r="X82" s="452">
        <v>36</v>
      </c>
      <c r="Y82" s="452">
        <v>48</v>
      </c>
      <c r="Z82" s="452">
        <v>84</v>
      </c>
      <c r="AA82" s="452">
        <v>2</v>
      </c>
      <c r="AB82" s="452">
        <v>16</v>
      </c>
      <c r="AC82" s="452">
        <v>28</v>
      </c>
      <c r="AD82" s="522">
        <v>44</v>
      </c>
      <c r="AE82" s="533">
        <v>2</v>
      </c>
      <c r="AF82" s="372">
        <v>2</v>
      </c>
      <c r="AG82" s="534">
        <v>4</v>
      </c>
      <c r="AH82" s="542">
        <v>25</v>
      </c>
      <c r="AI82" s="496">
        <v>38</v>
      </c>
      <c r="AJ82" s="547">
        <v>63</v>
      </c>
      <c r="AK82" s="557">
        <v>1</v>
      </c>
      <c r="AL82" s="558"/>
      <c r="AM82" s="559">
        <v>1</v>
      </c>
      <c r="AN82" s="586">
        <v>10</v>
      </c>
      <c r="AO82" s="594">
        <v>12</v>
      </c>
      <c r="AP82" s="602">
        <v>1</v>
      </c>
    </row>
    <row r="83" spans="1:42" s="48" customFormat="1" ht="29.25" customHeight="1">
      <c r="A83" s="427" t="s">
        <v>390</v>
      </c>
      <c r="B83" s="404">
        <v>905576</v>
      </c>
      <c r="C83" s="404" t="s">
        <v>421</v>
      </c>
      <c r="D83" s="451">
        <v>1</v>
      </c>
      <c r="E83" s="451" t="s">
        <v>485</v>
      </c>
      <c r="F83" s="451">
        <v>16</v>
      </c>
      <c r="G83" s="404">
        <v>43</v>
      </c>
      <c r="H83" s="404">
        <v>397</v>
      </c>
      <c r="I83" s="404">
        <v>330</v>
      </c>
      <c r="J83" s="404">
        <v>67</v>
      </c>
      <c r="K83" s="452"/>
      <c r="L83" s="452"/>
      <c r="M83" s="452"/>
      <c r="N83" s="452"/>
      <c r="O83" s="452">
        <v>13</v>
      </c>
      <c r="P83" s="452">
        <v>95</v>
      </c>
      <c r="Q83" s="452">
        <v>29</v>
      </c>
      <c r="R83" s="452">
        <v>124</v>
      </c>
      <c r="S83" s="452">
        <v>15</v>
      </c>
      <c r="T83" s="452">
        <v>81</v>
      </c>
      <c r="U83" s="452">
        <v>19</v>
      </c>
      <c r="V83" s="452">
        <v>100</v>
      </c>
      <c r="W83" s="452">
        <v>8</v>
      </c>
      <c r="X83" s="452">
        <v>71</v>
      </c>
      <c r="Y83" s="452">
        <v>14</v>
      </c>
      <c r="Z83" s="452">
        <v>85</v>
      </c>
      <c r="AA83" s="452">
        <v>7</v>
      </c>
      <c r="AB83" s="452">
        <v>83</v>
      </c>
      <c r="AC83" s="452">
        <v>5</v>
      </c>
      <c r="AD83" s="522">
        <v>88</v>
      </c>
      <c r="AE83" s="533">
        <v>3</v>
      </c>
      <c r="AF83" s="372"/>
      <c r="AG83" s="534">
        <v>3</v>
      </c>
      <c r="AH83" s="542">
        <v>72</v>
      </c>
      <c r="AI83" s="496">
        <v>27</v>
      </c>
      <c r="AJ83" s="547">
        <v>99</v>
      </c>
      <c r="AK83" s="557">
        <v>1</v>
      </c>
      <c r="AL83" s="558"/>
      <c r="AM83" s="559">
        <v>1</v>
      </c>
      <c r="AN83" s="586">
        <v>29</v>
      </c>
      <c r="AO83" s="594">
        <v>31</v>
      </c>
      <c r="AP83" s="602">
        <v>3</v>
      </c>
    </row>
    <row r="84" spans="1:42" s="48" customFormat="1" ht="29.25" customHeight="1">
      <c r="A84" s="453" t="s">
        <v>390</v>
      </c>
      <c r="B84" s="454">
        <v>99959302</v>
      </c>
      <c r="C84" s="454" t="s">
        <v>427</v>
      </c>
      <c r="D84" s="455">
        <v>1</v>
      </c>
      <c r="E84" s="455" t="s">
        <v>485</v>
      </c>
      <c r="F84" s="455">
        <v>11</v>
      </c>
      <c r="G84" s="454">
        <v>4</v>
      </c>
      <c r="H84" s="454">
        <v>55</v>
      </c>
      <c r="I84" s="454">
        <v>29</v>
      </c>
      <c r="J84" s="454">
        <v>26</v>
      </c>
      <c r="K84" s="456"/>
      <c r="L84" s="456"/>
      <c r="M84" s="456"/>
      <c r="N84" s="456"/>
      <c r="O84" s="456">
        <v>1</v>
      </c>
      <c r="P84" s="456">
        <v>7</v>
      </c>
      <c r="Q84" s="456">
        <v>4</v>
      </c>
      <c r="R84" s="456">
        <v>11</v>
      </c>
      <c r="S84" s="456"/>
      <c r="T84" s="456"/>
      <c r="U84" s="456"/>
      <c r="V84" s="456"/>
      <c r="W84" s="456">
        <v>1</v>
      </c>
      <c r="X84" s="456">
        <v>6</v>
      </c>
      <c r="Y84" s="456">
        <v>6</v>
      </c>
      <c r="Z84" s="456">
        <v>12</v>
      </c>
      <c r="AA84" s="456">
        <v>2</v>
      </c>
      <c r="AB84" s="456">
        <v>16</v>
      </c>
      <c r="AC84" s="456">
        <v>16</v>
      </c>
      <c r="AD84" s="524">
        <v>32</v>
      </c>
      <c r="AE84" s="535"/>
      <c r="AF84" s="489"/>
      <c r="AG84" s="536"/>
      <c r="AH84" s="543">
        <v>6</v>
      </c>
      <c r="AI84" s="497">
        <v>4</v>
      </c>
      <c r="AJ84" s="548">
        <v>10</v>
      </c>
      <c r="AK84" s="560"/>
      <c r="AL84" s="561"/>
      <c r="AM84" s="562"/>
      <c r="AN84" s="587"/>
      <c r="AO84" s="595"/>
      <c r="AP84" s="604"/>
    </row>
    <row r="85" spans="1:42" s="48" customFormat="1" ht="29.25" customHeight="1">
      <c r="A85" s="461" t="s">
        <v>390</v>
      </c>
      <c r="B85" s="403">
        <v>751650</v>
      </c>
      <c r="C85" s="403" t="s">
        <v>395</v>
      </c>
      <c r="D85" s="462">
        <v>1</v>
      </c>
      <c r="E85" s="462" t="s">
        <v>485</v>
      </c>
      <c r="F85" s="462">
        <v>3</v>
      </c>
      <c r="G85" s="403">
        <v>1</v>
      </c>
      <c r="H85" s="403">
        <v>6</v>
      </c>
      <c r="I85" s="403">
        <v>5</v>
      </c>
      <c r="J85" s="403">
        <v>1</v>
      </c>
      <c r="K85" s="463"/>
      <c r="L85" s="463"/>
      <c r="M85" s="463"/>
      <c r="N85" s="463"/>
      <c r="O85" s="463"/>
      <c r="P85" s="463"/>
      <c r="Q85" s="463"/>
      <c r="R85" s="463"/>
      <c r="S85" s="463"/>
      <c r="T85" s="463"/>
      <c r="U85" s="463"/>
      <c r="V85" s="463"/>
      <c r="W85" s="463"/>
      <c r="X85" s="463"/>
      <c r="Y85" s="463"/>
      <c r="Z85" s="463"/>
      <c r="AA85" s="463">
        <v>1</v>
      </c>
      <c r="AB85" s="463">
        <v>5</v>
      </c>
      <c r="AC85" s="463">
        <v>1</v>
      </c>
      <c r="AD85" s="523">
        <v>6</v>
      </c>
      <c r="AE85" s="533">
        <v>1</v>
      </c>
      <c r="AF85" s="372">
        <v>4</v>
      </c>
      <c r="AG85" s="534">
        <v>5</v>
      </c>
      <c r="AH85" s="542"/>
      <c r="AI85" s="496"/>
      <c r="AJ85" s="547"/>
      <c r="AK85" s="557"/>
      <c r="AL85" s="558"/>
      <c r="AM85" s="559"/>
      <c r="AN85" s="586"/>
      <c r="AO85" s="594"/>
      <c r="AP85" s="602"/>
    </row>
    <row r="86" spans="1:42" s="48" customFormat="1" ht="29.25" customHeight="1" thickBot="1">
      <c r="A86" s="464" t="s">
        <v>390</v>
      </c>
      <c r="B86" s="465">
        <v>751649</v>
      </c>
      <c r="C86" s="465" t="s">
        <v>405</v>
      </c>
      <c r="D86" s="466">
        <v>1</v>
      </c>
      <c r="E86" s="466" t="s">
        <v>485</v>
      </c>
      <c r="F86" s="466">
        <v>4</v>
      </c>
      <c r="G86" s="465">
        <v>1</v>
      </c>
      <c r="H86" s="465">
        <v>9</v>
      </c>
      <c r="I86" s="465">
        <v>3</v>
      </c>
      <c r="J86" s="465">
        <v>6</v>
      </c>
      <c r="K86" s="467"/>
      <c r="L86" s="467"/>
      <c r="M86" s="467"/>
      <c r="N86" s="467"/>
      <c r="O86" s="467"/>
      <c r="P86" s="467"/>
      <c r="Q86" s="467"/>
      <c r="R86" s="467"/>
      <c r="S86" s="467"/>
      <c r="T86" s="467"/>
      <c r="U86" s="467"/>
      <c r="V86" s="467"/>
      <c r="W86" s="467"/>
      <c r="X86" s="467"/>
      <c r="Y86" s="467"/>
      <c r="Z86" s="467"/>
      <c r="AA86" s="467">
        <v>1</v>
      </c>
      <c r="AB86" s="467">
        <v>3</v>
      </c>
      <c r="AC86" s="467">
        <v>6</v>
      </c>
      <c r="AD86" s="529">
        <v>9</v>
      </c>
      <c r="AE86" s="535"/>
      <c r="AF86" s="489">
        <v>1</v>
      </c>
      <c r="AG86" s="536">
        <v>1</v>
      </c>
      <c r="AH86" s="543"/>
      <c r="AI86" s="497"/>
      <c r="AJ86" s="548"/>
      <c r="AK86" s="560"/>
      <c r="AL86" s="561"/>
      <c r="AM86" s="562"/>
      <c r="AN86" s="587"/>
      <c r="AO86" s="595"/>
      <c r="AP86" s="604"/>
    </row>
    <row r="87" spans="1:42" s="446" customFormat="1" ht="33.75" customHeight="1">
      <c r="A87" s="1276" t="s">
        <v>686</v>
      </c>
      <c r="B87" s="1277"/>
      <c r="C87" s="1277"/>
      <c r="D87" s="468">
        <v>3</v>
      </c>
      <c r="E87" s="468"/>
      <c r="F87" s="468">
        <v>40</v>
      </c>
      <c r="G87" s="468">
        <v>47</v>
      </c>
      <c r="H87" s="468">
        <v>874</v>
      </c>
      <c r="I87" s="468">
        <v>371</v>
      </c>
      <c r="J87" s="468">
        <v>503</v>
      </c>
      <c r="K87" s="468"/>
      <c r="L87" s="468"/>
      <c r="M87" s="468"/>
      <c r="N87" s="468"/>
      <c r="O87" s="468">
        <v>13</v>
      </c>
      <c r="P87" s="468">
        <v>129</v>
      </c>
      <c r="Q87" s="468">
        <v>143</v>
      </c>
      <c r="R87" s="468">
        <v>272</v>
      </c>
      <c r="S87" s="468">
        <v>11</v>
      </c>
      <c r="T87" s="468">
        <v>78</v>
      </c>
      <c r="U87" s="468">
        <v>130</v>
      </c>
      <c r="V87" s="468">
        <v>208</v>
      </c>
      <c r="W87" s="468">
        <v>13</v>
      </c>
      <c r="X87" s="468">
        <v>92</v>
      </c>
      <c r="Y87" s="468">
        <v>120</v>
      </c>
      <c r="Z87" s="468">
        <v>212</v>
      </c>
      <c r="AA87" s="468">
        <v>10</v>
      </c>
      <c r="AB87" s="468">
        <v>72</v>
      </c>
      <c r="AC87" s="468">
        <v>110</v>
      </c>
      <c r="AD87" s="525">
        <v>182</v>
      </c>
      <c r="AE87" s="925">
        <v>3</v>
      </c>
      <c r="AF87" s="468">
        <v>5</v>
      </c>
      <c r="AG87" s="923">
        <v>8</v>
      </c>
      <c r="AH87" s="925">
        <v>119</v>
      </c>
      <c r="AI87" s="468">
        <v>131</v>
      </c>
      <c r="AJ87" s="525">
        <v>250</v>
      </c>
      <c r="AK87" s="925">
        <v>3</v>
      </c>
      <c r="AL87" s="468"/>
      <c r="AM87" s="923">
        <v>3</v>
      </c>
      <c r="AN87" s="926">
        <v>56</v>
      </c>
      <c r="AO87" s="926">
        <v>62</v>
      </c>
      <c r="AP87" s="926">
        <v>4</v>
      </c>
    </row>
    <row r="88" spans="1:42" s="446" customFormat="1" ht="33.75" customHeight="1">
      <c r="A88" s="1278" t="s">
        <v>687</v>
      </c>
      <c r="B88" s="1279"/>
      <c r="C88" s="1279"/>
      <c r="D88" s="469">
        <v>2</v>
      </c>
      <c r="E88" s="469"/>
      <c r="F88" s="469">
        <v>16</v>
      </c>
      <c r="G88" s="469">
        <v>56</v>
      </c>
      <c r="H88" s="469">
        <v>652</v>
      </c>
      <c r="I88" s="469">
        <v>427</v>
      </c>
      <c r="J88" s="469">
        <v>225</v>
      </c>
      <c r="K88" s="469"/>
      <c r="L88" s="469"/>
      <c r="M88" s="469"/>
      <c r="N88" s="469"/>
      <c r="O88" s="469">
        <v>16</v>
      </c>
      <c r="P88" s="469">
        <v>120</v>
      </c>
      <c r="Q88" s="469">
        <v>67</v>
      </c>
      <c r="R88" s="469">
        <v>187</v>
      </c>
      <c r="S88" s="469">
        <v>19</v>
      </c>
      <c r="T88" s="469">
        <v>101</v>
      </c>
      <c r="U88" s="469">
        <v>63</v>
      </c>
      <c r="V88" s="469">
        <v>164</v>
      </c>
      <c r="W88" s="469">
        <v>12</v>
      </c>
      <c r="X88" s="469">
        <v>107</v>
      </c>
      <c r="Y88" s="469">
        <v>62</v>
      </c>
      <c r="Z88" s="469">
        <v>169</v>
      </c>
      <c r="AA88" s="469">
        <v>9</v>
      </c>
      <c r="AB88" s="469">
        <v>99</v>
      </c>
      <c r="AC88" s="469">
        <v>33</v>
      </c>
      <c r="AD88" s="526">
        <v>132</v>
      </c>
      <c r="AE88" s="928">
        <v>5</v>
      </c>
      <c r="AF88" s="469">
        <v>2</v>
      </c>
      <c r="AG88" s="929">
        <v>7</v>
      </c>
      <c r="AH88" s="928">
        <v>97</v>
      </c>
      <c r="AI88" s="469">
        <v>65</v>
      </c>
      <c r="AJ88" s="526">
        <v>162</v>
      </c>
      <c r="AK88" s="928">
        <v>2</v>
      </c>
      <c r="AL88" s="469"/>
      <c r="AM88" s="929">
        <v>2</v>
      </c>
      <c r="AN88" s="930">
        <v>39</v>
      </c>
      <c r="AO88" s="930">
        <v>43</v>
      </c>
      <c r="AP88" s="930">
        <v>4</v>
      </c>
    </row>
    <row r="89" spans="1:42" s="446" customFormat="1" ht="33.75" customHeight="1">
      <c r="A89" s="1278" t="s">
        <v>716</v>
      </c>
      <c r="B89" s="1279"/>
      <c r="C89" s="1279"/>
      <c r="D89" s="469">
        <v>2</v>
      </c>
      <c r="E89" s="469"/>
      <c r="F89" s="469">
        <v>7</v>
      </c>
      <c r="G89" s="469">
        <v>2</v>
      </c>
      <c r="H89" s="469">
        <v>15</v>
      </c>
      <c r="I89" s="469">
        <v>8</v>
      </c>
      <c r="J89" s="469">
        <v>7</v>
      </c>
      <c r="K89" s="469"/>
      <c r="L89" s="469"/>
      <c r="M89" s="469"/>
      <c r="N89" s="469"/>
      <c r="O89" s="469"/>
      <c r="P89" s="469"/>
      <c r="Q89" s="469"/>
      <c r="R89" s="469"/>
      <c r="S89" s="469"/>
      <c r="T89" s="469"/>
      <c r="U89" s="469"/>
      <c r="V89" s="469"/>
      <c r="W89" s="469"/>
      <c r="X89" s="469"/>
      <c r="Y89" s="469"/>
      <c r="Z89" s="469"/>
      <c r="AA89" s="469">
        <v>2</v>
      </c>
      <c r="AB89" s="469">
        <v>8</v>
      </c>
      <c r="AC89" s="469">
        <v>7</v>
      </c>
      <c r="AD89" s="526">
        <v>15</v>
      </c>
      <c r="AE89" s="928">
        <v>1</v>
      </c>
      <c r="AF89" s="469">
        <v>5</v>
      </c>
      <c r="AG89" s="929">
        <v>6</v>
      </c>
      <c r="AH89" s="928"/>
      <c r="AI89" s="469"/>
      <c r="AJ89" s="526"/>
      <c r="AK89" s="928"/>
      <c r="AL89" s="469"/>
      <c r="AM89" s="929"/>
      <c r="AN89" s="930"/>
      <c r="AO89" s="930"/>
      <c r="AP89" s="930"/>
    </row>
    <row r="90" spans="1:42" s="446" customFormat="1" ht="33.75" customHeight="1" thickBot="1">
      <c r="A90" s="1265" t="s">
        <v>591</v>
      </c>
      <c r="B90" s="1266"/>
      <c r="C90" s="1266"/>
      <c r="D90" s="470">
        <v>9</v>
      </c>
      <c r="E90" s="470"/>
      <c r="F90" s="470">
        <v>87</v>
      </c>
      <c r="G90" s="470">
        <v>130</v>
      </c>
      <c r="H90" s="470">
        <v>1896</v>
      </c>
      <c r="I90" s="470">
        <v>974</v>
      </c>
      <c r="J90" s="470">
        <v>922</v>
      </c>
      <c r="K90" s="470"/>
      <c r="L90" s="470"/>
      <c r="M90" s="470"/>
      <c r="N90" s="470"/>
      <c r="O90" s="470">
        <v>38</v>
      </c>
      <c r="P90" s="470">
        <v>289</v>
      </c>
      <c r="Q90" s="470">
        <v>252</v>
      </c>
      <c r="R90" s="470">
        <v>541</v>
      </c>
      <c r="S90" s="470">
        <v>34</v>
      </c>
      <c r="T90" s="470">
        <v>202</v>
      </c>
      <c r="U90" s="470">
        <v>225</v>
      </c>
      <c r="V90" s="470">
        <v>427</v>
      </c>
      <c r="W90" s="470">
        <v>30</v>
      </c>
      <c r="X90" s="470">
        <v>245</v>
      </c>
      <c r="Y90" s="470">
        <v>238</v>
      </c>
      <c r="Z90" s="470">
        <v>483</v>
      </c>
      <c r="AA90" s="470">
        <v>28</v>
      </c>
      <c r="AB90" s="470">
        <v>238</v>
      </c>
      <c r="AC90" s="470">
        <v>207</v>
      </c>
      <c r="AD90" s="520">
        <v>445</v>
      </c>
      <c r="AE90" s="931">
        <v>11</v>
      </c>
      <c r="AF90" s="470">
        <v>12</v>
      </c>
      <c r="AG90" s="924">
        <v>23</v>
      </c>
      <c r="AH90" s="931">
        <v>251</v>
      </c>
      <c r="AI90" s="470">
        <v>227</v>
      </c>
      <c r="AJ90" s="520">
        <v>478</v>
      </c>
      <c r="AK90" s="931">
        <v>6</v>
      </c>
      <c r="AL90" s="470"/>
      <c r="AM90" s="924">
        <v>5</v>
      </c>
      <c r="AN90" s="932">
        <v>115</v>
      </c>
      <c r="AO90" s="932">
        <v>126</v>
      </c>
      <c r="AP90" s="932">
        <v>9</v>
      </c>
    </row>
    <row r="91" spans="1:42" s="48" customFormat="1" ht="29.25" customHeight="1" thickBot="1">
      <c r="A91" s="471" t="s">
        <v>442</v>
      </c>
      <c r="B91" s="472">
        <v>751648</v>
      </c>
      <c r="C91" s="472" t="s">
        <v>444</v>
      </c>
      <c r="D91" s="473">
        <v>1</v>
      </c>
      <c r="E91" s="473" t="s">
        <v>485</v>
      </c>
      <c r="F91" s="473">
        <v>8</v>
      </c>
      <c r="G91" s="472">
        <v>13</v>
      </c>
      <c r="H91" s="472">
        <v>84</v>
      </c>
      <c r="I91" s="472">
        <v>34</v>
      </c>
      <c r="J91" s="472">
        <v>50</v>
      </c>
      <c r="K91" s="474"/>
      <c r="L91" s="474"/>
      <c r="M91" s="474"/>
      <c r="N91" s="474"/>
      <c r="O91" s="474">
        <v>6</v>
      </c>
      <c r="P91" s="474">
        <v>17</v>
      </c>
      <c r="Q91" s="474">
        <v>16</v>
      </c>
      <c r="R91" s="474">
        <v>33</v>
      </c>
      <c r="S91" s="474">
        <v>5</v>
      </c>
      <c r="T91" s="474">
        <v>8</v>
      </c>
      <c r="U91" s="474">
        <v>13</v>
      </c>
      <c r="V91" s="474">
        <v>21</v>
      </c>
      <c r="W91" s="474">
        <v>1</v>
      </c>
      <c r="X91" s="474">
        <v>4</v>
      </c>
      <c r="Y91" s="474">
        <v>12</v>
      </c>
      <c r="Z91" s="474">
        <v>16</v>
      </c>
      <c r="AA91" s="474">
        <v>1</v>
      </c>
      <c r="AB91" s="474">
        <v>5</v>
      </c>
      <c r="AC91" s="474">
        <v>9</v>
      </c>
      <c r="AD91" s="530">
        <v>14</v>
      </c>
      <c r="AE91" s="539">
        <v>11</v>
      </c>
      <c r="AF91" s="494">
        <v>7</v>
      </c>
      <c r="AG91" s="540">
        <v>18</v>
      </c>
      <c r="AH91" s="545">
        <v>11</v>
      </c>
      <c r="AI91" s="502">
        <v>11</v>
      </c>
      <c r="AJ91" s="550">
        <v>22</v>
      </c>
      <c r="AK91" s="575">
        <v>1</v>
      </c>
      <c r="AL91" s="576"/>
      <c r="AM91" s="577"/>
      <c r="AN91" s="592">
        <v>10</v>
      </c>
      <c r="AO91" s="600">
        <v>11</v>
      </c>
      <c r="AP91" s="608">
        <v>1</v>
      </c>
    </row>
    <row r="92" spans="1:42" s="446" customFormat="1" ht="35.25" customHeight="1" thickBot="1">
      <c r="A92" s="1270" t="s">
        <v>582</v>
      </c>
      <c r="B92" s="1271"/>
      <c r="C92" s="1271"/>
      <c r="D92" s="481">
        <v>1</v>
      </c>
      <c r="E92" s="481"/>
      <c r="F92" s="481">
        <v>8</v>
      </c>
      <c r="G92" s="481">
        <v>13</v>
      </c>
      <c r="H92" s="481">
        <v>84</v>
      </c>
      <c r="I92" s="481">
        <v>34</v>
      </c>
      <c r="J92" s="481">
        <v>50</v>
      </c>
      <c r="K92" s="481"/>
      <c r="L92" s="481"/>
      <c r="M92" s="481"/>
      <c r="N92" s="481"/>
      <c r="O92" s="481">
        <v>6</v>
      </c>
      <c r="P92" s="481">
        <v>17</v>
      </c>
      <c r="Q92" s="481">
        <v>16</v>
      </c>
      <c r="R92" s="481">
        <v>33</v>
      </c>
      <c r="S92" s="481">
        <v>5</v>
      </c>
      <c r="T92" s="481">
        <v>8</v>
      </c>
      <c r="U92" s="481">
        <v>13</v>
      </c>
      <c r="V92" s="481">
        <v>21</v>
      </c>
      <c r="W92" s="481">
        <v>1</v>
      </c>
      <c r="X92" s="481">
        <v>4</v>
      </c>
      <c r="Y92" s="481">
        <v>12</v>
      </c>
      <c r="Z92" s="481">
        <v>16</v>
      </c>
      <c r="AA92" s="481">
        <v>1</v>
      </c>
      <c r="AB92" s="481">
        <v>5</v>
      </c>
      <c r="AC92" s="481">
        <v>9</v>
      </c>
      <c r="AD92" s="528">
        <v>14</v>
      </c>
      <c r="AE92" s="916">
        <v>11</v>
      </c>
      <c r="AF92" s="917">
        <v>7</v>
      </c>
      <c r="AG92" s="922">
        <v>18</v>
      </c>
      <c r="AH92" s="916">
        <v>11</v>
      </c>
      <c r="AI92" s="917">
        <v>11</v>
      </c>
      <c r="AJ92" s="528">
        <v>22</v>
      </c>
      <c r="AK92" s="916">
        <v>1</v>
      </c>
      <c r="AL92" s="917"/>
      <c r="AM92" s="922"/>
      <c r="AN92" s="934">
        <v>10</v>
      </c>
      <c r="AO92" s="934">
        <v>11</v>
      </c>
      <c r="AP92" s="934">
        <v>1</v>
      </c>
    </row>
    <row r="93" spans="1:42" s="446" customFormat="1" ht="32.25" customHeight="1" thickBot="1">
      <c r="A93" s="1264"/>
      <c r="B93" s="1262"/>
      <c r="C93" s="1262"/>
      <c r="D93" s="1262"/>
      <c r="E93" s="1262"/>
      <c r="F93" s="1262"/>
      <c r="G93" s="1262"/>
      <c r="H93" s="1262"/>
      <c r="I93" s="1262"/>
      <c r="J93" s="1262"/>
      <c r="K93" s="1262"/>
      <c r="L93" s="1262"/>
      <c r="M93" s="1262"/>
      <c r="N93" s="1262"/>
      <c r="O93" s="1262"/>
      <c r="P93" s="1262"/>
      <c r="Q93" s="1262"/>
      <c r="R93" s="1262"/>
      <c r="S93" s="1262"/>
      <c r="T93" s="1262"/>
      <c r="U93" s="1262"/>
      <c r="V93" s="1262"/>
      <c r="W93" s="1262"/>
      <c r="X93" s="1262"/>
      <c r="Y93" s="1262"/>
      <c r="Z93" s="1262"/>
      <c r="AA93" s="1262"/>
      <c r="AB93" s="1262"/>
      <c r="AC93" s="1262"/>
      <c r="AD93" s="1262"/>
      <c r="AE93" s="1262"/>
      <c r="AF93" s="1262"/>
      <c r="AG93" s="1262"/>
      <c r="AH93" s="1262"/>
      <c r="AI93" s="1262"/>
      <c r="AJ93" s="1262"/>
      <c r="AK93" s="1262"/>
      <c r="AL93" s="1262"/>
      <c r="AM93" s="1262"/>
      <c r="AN93" s="1262"/>
      <c r="AO93" s="1262"/>
      <c r="AP93" s="1263"/>
    </row>
    <row r="94" spans="1:42" s="446" customFormat="1" ht="27" customHeight="1">
      <c r="A94" s="1245" t="s">
        <v>688</v>
      </c>
      <c r="B94" s="1246"/>
      <c r="C94" s="482" t="s">
        <v>688</v>
      </c>
      <c r="D94" s="483">
        <v>39</v>
      </c>
      <c r="E94" s="483"/>
      <c r="F94" s="483">
        <v>677</v>
      </c>
      <c r="G94" s="483">
        <v>830</v>
      </c>
      <c r="H94" s="483">
        <v>15529</v>
      </c>
      <c r="I94" s="483">
        <v>7712</v>
      </c>
      <c r="J94" s="483">
        <v>7817</v>
      </c>
      <c r="K94" s="483">
        <v>4</v>
      </c>
      <c r="L94" s="483">
        <v>41</v>
      </c>
      <c r="M94" s="483">
        <v>79</v>
      </c>
      <c r="N94" s="483">
        <v>120</v>
      </c>
      <c r="O94" s="483">
        <v>234</v>
      </c>
      <c r="P94" s="483">
        <v>2437</v>
      </c>
      <c r="Q94" s="483">
        <v>2220</v>
      </c>
      <c r="R94" s="483">
        <v>4657</v>
      </c>
      <c r="S94" s="483">
        <v>213</v>
      </c>
      <c r="T94" s="483">
        <v>1888</v>
      </c>
      <c r="U94" s="483">
        <v>2049</v>
      </c>
      <c r="V94" s="483">
        <v>3937</v>
      </c>
      <c r="W94" s="483">
        <v>197</v>
      </c>
      <c r="X94" s="483">
        <v>1775</v>
      </c>
      <c r="Y94" s="483">
        <v>1806</v>
      </c>
      <c r="Z94" s="483">
        <v>3581</v>
      </c>
      <c r="AA94" s="483">
        <v>182</v>
      </c>
      <c r="AB94" s="483">
        <v>1571</v>
      </c>
      <c r="AC94" s="483">
        <v>1663</v>
      </c>
      <c r="AD94" s="518">
        <v>3234</v>
      </c>
      <c r="AE94" s="512">
        <v>67</v>
      </c>
      <c r="AF94" s="490">
        <v>45</v>
      </c>
      <c r="AG94" s="513">
        <v>112</v>
      </c>
      <c r="AH94" s="503">
        <v>2728</v>
      </c>
      <c r="AI94" s="498">
        <v>2035</v>
      </c>
      <c r="AJ94" s="504">
        <v>4763</v>
      </c>
      <c r="AK94" s="563">
        <v>30</v>
      </c>
      <c r="AL94" s="564">
        <v>10</v>
      </c>
      <c r="AM94" s="565">
        <v>64</v>
      </c>
      <c r="AN94" s="588">
        <v>1086</v>
      </c>
      <c r="AO94" s="596">
        <v>1190</v>
      </c>
      <c r="AP94" s="606">
        <v>106</v>
      </c>
    </row>
    <row r="95" spans="1:42" s="446" customFormat="1" ht="27" customHeight="1">
      <c r="A95" s="1247"/>
      <c r="B95" s="1248"/>
      <c r="C95" s="478" t="s">
        <v>705</v>
      </c>
      <c r="D95" s="479">
        <v>8</v>
      </c>
      <c r="E95" s="479"/>
      <c r="F95" s="479">
        <v>58</v>
      </c>
      <c r="G95" s="479">
        <v>82</v>
      </c>
      <c r="H95" s="479">
        <v>772</v>
      </c>
      <c r="I95" s="479">
        <v>342</v>
      </c>
      <c r="J95" s="479">
        <v>430</v>
      </c>
      <c r="K95" s="479"/>
      <c r="L95" s="479"/>
      <c r="M95" s="479"/>
      <c r="N95" s="479"/>
      <c r="O95" s="479">
        <v>39</v>
      </c>
      <c r="P95" s="479">
        <v>139</v>
      </c>
      <c r="Q95" s="479">
        <v>142</v>
      </c>
      <c r="R95" s="479">
        <v>281</v>
      </c>
      <c r="S95" s="479">
        <v>20</v>
      </c>
      <c r="T95" s="479">
        <v>81</v>
      </c>
      <c r="U95" s="479">
        <v>96</v>
      </c>
      <c r="V95" s="479">
        <v>177</v>
      </c>
      <c r="W95" s="479">
        <v>11</v>
      </c>
      <c r="X95" s="479">
        <v>59</v>
      </c>
      <c r="Y95" s="479">
        <v>94</v>
      </c>
      <c r="Z95" s="479">
        <v>153</v>
      </c>
      <c r="AA95" s="479">
        <v>12</v>
      </c>
      <c r="AB95" s="479">
        <v>63</v>
      </c>
      <c r="AC95" s="479">
        <v>98</v>
      </c>
      <c r="AD95" s="519">
        <v>161</v>
      </c>
      <c r="AE95" s="514">
        <v>9</v>
      </c>
      <c r="AF95" s="491">
        <v>4</v>
      </c>
      <c r="AG95" s="515">
        <v>13</v>
      </c>
      <c r="AH95" s="505">
        <v>110</v>
      </c>
      <c r="AI95" s="499">
        <v>127</v>
      </c>
      <c r="AJ95" s="506">
        <v>237</v>
      </c>
      <c r="AK95" s="566">
        <v>8</v>
      </c>
      <c r="AL95" s="567">
        <v>0</v>
      </c>
      <c r="AM95" s="568">
        <v>5</v>
      </c>
      <c r="AN95" s="589">
        <v>64</v>
      </c>
      <c r="AO95" s="597">
        <v>77</v>
      </c>
      <c r="AP95" s="603">
        <v>4</v>
      </c>
    </row>
    <row r="96" spans="1:42" s="446" customFormat="1" ht="27" customHeight="1" thickBot="1">
      <c r="A96" s="1249"/>
      <c r="B96" s="1250"/>
      <c r="C96" s="484" t="s">
        <v>706</v>
      </c>
      <c r="D96" s="470">
        <v>47</v>
      </c>
      <c r="E96" s="470"/>
      <c r="F96" s="470">
        <v>735</v>
      </c>
      <c r="G96" s="470">
        <v>912</v>
      </c>
      <c r="H96" s="470">
        <v>16301</v>
      </c>
      <c r="I96" s="470">
        <v>8054</v>
      </c>
      <c r="J96" s="470">
        <v>8247</v>
      </c>
      <c r="K96" s="470">
        <v>4</v>
      </c>
      <c r="L96" s="470">
        <v>41</v>
      </c>
      <c r="M96" s="470">
        <v>79</v>
      </c>
      <c r="N96" s="470">
        <v>120</v>
      </c>
      <c r="O96" s="470">
        <v>273</v>
      </c>
      <c r="P96" s="470">
        <v>2576</v>
      </c>
      <c r="Q96" s="470">
        <v>2362</v>
      </c>
      <c r="R96" s="470">
        <v>4938</v>
      </c>
      <c r="S96" s="470">
        <v>233</v>
      </c>
      <c r="T96" s="470">
        <v>1969</v>
      </c>
      <c r="U96" s="470">
        <v>2145</v>
      </c>
      <c r="V96" s="470">
        <v>4114</v>
      </c>
      <c r="W96" s="470">
        <v>208</v>
      </c>
      <c r="X96" s="470">
        <v>1834</v>
      </c>
      <c r="Y96" s="470">
        <v>1900</v>
      </c>
      <c r="Z96" s="470">
        <v>3734</v>
      </c>
      <c r="AA96" s="470">
        <v>194</v>
      </c>
      <c r="AB96" s="470">
        <v>1634</v>
      </c>
      <c r="AC96" s="470">
        <v>1761</v>
      </c>
      <c r="AD96" s="520">
        <v>3395</v>
      </c>
      <c r="AE96" s="516">
        <v>76</v>
      </c>
      <c r="AF96" s="492">
        <v>49</v>
      </c>
      <c r="AG96" s="517">
        <v>125</v>
      </c>
      <c r="AH96" s="507">
        <v>2838</v>
      </c>
      <c r="AI96" s="500">
        <v>2162</v>
      </c>
      <c r="AJ96" s="508">
        <v>5000</v>
      </c>
      <c r="AK96" s="569">
        <v>38</v>
      </c>
      <c r="AL96" s="570">
        <v>10</v>
      </c>
      <c r="AM96" s="571">
        <v>69</v>
      </c>
      <c r="AN96" s="590">
        <v>1150</v>
      </c>
      <c r="AO96" s="598">
        <v>1267</v>
      </c>
      <c r="AP96" s="607">
        <v>110</v>
      </c>
    </row>
    <row r="97" spans="1:42" s="446" customFormat="1" ht="27" customHeight="1" thickBot="1">
      <c r="A97" s="475"/>
      <c r="B97" s="1262"/>
      <c r="C97" s="1262"/>
      <c r="D97" s="1262"/>
      <c r="E97" s="1262"/>
      <c r="F97" s="1262"/>
      <c r="G97" s="1262"/>
      <c r="H97" s="1262"/>
      <c r="I97" s="1262"/>
      <c r="J97" s="1262"/>
      <c r="K97" s="1262"/>
      <c r="L97" s="1262"/>
      <c r="M97" s="1262"/>
      <c r="N97" s="1262"/>
      <c r="O97" s="1262"/>
      <c r="P97" s="1262"/>
      <c r="Q97" s="1262"/>
      <c r="R97" s="1262"/>
      <c r="S97" s="1262"/>
      <c r="T97" s="1262"/>
      <c r="U97" s="1262"/>
      <c r="V97" s="1262"/>
      <c r="W97" s="1262"/>
      <c r="X97" s="1262"/>
      <c r="Y97" s="1262"/>
      <c r="Z97" s="1262"/>
      <c r="AA97" s="1262"/>
      <c r="AB97" s="1262"/>
      <c r="AC97" s="1262"/>
      <c r="AD97" s="1262"/>
      <c r="AE97" s="1262"/>
      <c r="AF97" s="1262"/>
      <c r="AG97" s="1262"/>
      <c r="AH97" s="1262"/>
      <c r="AI97" s="1262"/>
      <c r="AJ97" s="1262"/>
      <c r="AK97" s="1262"/>
      <c r="AL97" s="1262"/>
      <c r="AM97" s="1262"/>
      <c r="AN97" s="1262"/>
      <c r="AO97" s="1262"/>
      <c r="AP97" s="1263"/>
    </row>
    <row r="98" spans="1:42" s="446" customFormat="1" ht="27" customHeight="1">
      <c r="A98" s="1245" t="s">
        <v>15</v>
      </c>
      <c r="B98" s="1246"/>
      <c r="C98" s="482" t="s">
        <v>689</v>
      </c>
      <c r="D98" s="483">
        <v>2</v>
      </c>
      <c r="E98" s="483"/>
      <c r="F98" s="483">
        <v>16</v>
      </c>
      <c r="G98" s="483">
        <v>16</v>
      </c>
      <c r="H98" s="483">
        <v>270</v>
      </c>
      <c r="I98" s="483">
        <v>142</v>
      </c>
      <c r="J98" s="483">
        <v>128</v>
      </c>
      <c r="K98" s="483"/>
      <c r="L98" s="483"/>
      <c r="M98" s="483"/>
      <c r="N98" s="483"/>
      <c r="O98" s="483">
        <v>4</v>
      </c>
      <c r="P98" s="483">
        <v>45</v>
      </c>
      <c r="Q98" s="483">
        <v>37</v>
      </c>
      <c r="R98" s="483">
        <v>82</v>
      </c>
      <c r="S98" s="483">
        <v>3</v>
      </c>
      <c r="T98" s="483">
        <v>37</v>
      </c>
      <c r="U98" s="483">
        <v>29</v>
      </c>
      <c r="V98" s="483">
        <v>66</v>
      </c>
      <c r="W98" s="483">
        <v>4</v>
      </c>
      <c r="X98" s="483">
        <v>22</v>
      </c>
      <c r="Y98" s="483">
        <v>32</v>
      </c>
      <c r="Z98" s="483">
        <v>54</v>
      </c>
      <c r="AA98" s="483">
        <v>5</v>
      </c>
      <c r="AB98" s="483">
        <v>38</v>
      </c>
      <c r="AC98" s="483">
        <v>30</v>
      </c>
      <c r="AD98" s="518">
        <v>68</v>
      </c>
      <c r="AE98" s="512"/>
      <c r="AF98" s="490">
        <v>1</v>
      </c>
      <c r="AG98" s="513">
        <v>1</v>
      </c>
      <c r="AH98" s="503">
        <v>34</v>
      </c>
      <c r="AI98" s="498">
        <v>35</v>
      </c>
      <c r="AJ98" s="504">
        <v>69</v>
      </c>
      <c r="AK98" s="563"/>
      <c r="AL98" s="564"/>
      <c r="AM98" s="565"/>
      <c r="AN98" s="588">
        <v>20</v>
      </c>
      <c r="AO98" s="596">
        <v>20</v>
      </c>
      <c r="AP98" s="606">
        <v>3</v>
      </c>
    </row>
    <row r="99" spans="1:42" s="446" customFormat="1" ht="27" customHeight="1">
      <c r="A99" s="1247"/>
      <c r="B99" s="1248"/>
      <c r="C99" s="478" t="s">
        <v>690</v>
      </c>
      <c r="D99" s="479"/>
      <c r="E99" s="479"/>
      <c r="F99" s="479"/>
      <c r="G99" s="479"/>
      <c r="H99" s="479"/>
      <c r="I99" s="479"/>
      <c r="J99" s="479"/>
      <c r="K99" s="479"/>
      <c r="L99" s="479"/>
      <c r="M99" s="479"/>
      <c r="N99" s="479"/>
      <c r="O99" s="479"/>
      <c r="P99" s="479"/>
      <c r="Q99" s="479"/>
      <c r="R99" s="479"/>
      <c r="S99" s="479"/>
      <c r="T99" s="479"/>
      <c r="U99" s="479"/>
      <c r="V99" s="479"/>
      <c r="W99" s="479"/>
      <c r="X99" s="479"/>
      <c r="Y99" s="479"/>
      <c r="Z99" s="479"/>
      <c r="AA99" s="479"/>
      <c r="AB99" s="479"/>
      <c r="AC99" s="479"/>
      <c r="AD99" s="519"/>
      <c r="AE99" s="514"/>
      <c r="AF99" s="491"/>
      <c r="AG99" s="515"/>
      <c r="AH99" s="505"/>
      <c r="AI99" s="499"/>
      <c r="AJ99" s="506"/>
      <c r="AK99" s="566"/>
      <c r="AL99" s="567"/>
      <c r="AM99" s="568"/>
      <c r="AN99" s="589"/>
      <c r="AO99" s="597"/>
      <c r="AP99" s="603"/>
    </row>
    <row r="100" spans="1:42" s="446" customFormat="1" ht="27" customHeight="1" thickBot="1">
      <c r="A100" s="1249"/>
      <c r="B100" s="1250"/>
      <c r="C100" s="484" t="s">
        <v>691</v>
      </c>
      <c r="D100" s="470">
        <v>2</v>
      </c>
      <c r="E100" s="470"/>
      <c r="F100" s="470">
        <v>16</v>
      </c>
      <c r="G100" s="470">
        <v>16</v>
      </c>
      <c r="H100" s="470">
        <v>270</v>
      </c>
      <c r="I100" s="470">
        <v>142</v>
      </c>
      <c r="J100" s="470">
        <v>128</v>
      </c>
      <c r="K100" s="470"/>
      <c r="L100" s="470"/>
      <c r="M100" s="470"/>
      <c r="N100" s="470"/>
      <c r="O100" s="470">
        <v>4</v>
      </c>
      <c r="P100" s="470">
        <v>45</v>
      </c>
      <c r="Q100" s="470">
        <v>37</v>
      </c>
      <c r="R100" s="470">
        <v>82</v>
      </c>
      <c r="S100" s="470">
        <v>3</v>
      </c>
      <c r="T100" s="470">
        <v>37</v>
      </c>
      <c r="U100" s="470">
        <v>29</v>
      </c>
      <c r="V100" s="470">
        <v>66</v>
      </c>
      <c r="W100" s="470">
        <v>4</v>
      </c>
      <c r="X100" s="470">
        <v>22</v>
      </c>
      <c r="Y100" s="470">
        <v>32</v>
      </c>
      <c r="Z100" s="470">
        <v>54</v>
      </c>
      <c r="AA100" s="470">
        <v>5</v>
      </c>
      <c r="AB100" s="470">
        <v>38</v>
      </c>
      <c r="AC100" s="470">
        <v>30</v>
      </c>
      <c r="AD100" s="520">
        <v>68</v>
      </c>
      <c r="AE100" s="516"/>
      <c r="AF100" s="492">
        <v>1</v>
      </c>
      <c r="AG100" s="517">
        <v>1</v>
      </c>
      <c r="AH100" s="507">
        <v>34</v>
      </c>
      <c r="AI100" s="500">
        <v>35</v>
      </c>
      <c r="AJ100" s="508">
        <v>69</v>
      </c>
      <c r="AK100" s="569"/>
      <c r="AL100" s="570"/>
      <c r="AM100" s="571"/>
      <c r="AN100" s="590">
        <v>20</v>
      </c>
      <c r="AO100" s="598">
        <v>20</v>
      </c>
      <c r="AP100" s="607">
        <v>3</v>
      </c>
    </row>
    <row r="101" spans="1:42" s="446" customFormat="1" ht="27" customHeight="1" thickBot="1">
      <c r="A101" s="475"/>
      <c r="B101" s="1262"/>
      <c r="C101" s="1262"/>
      <c r="D101" s="1262"/>
      <c r="E101" s="1262"/>
      <c r="F101" s="1262"/>
      <c r="G101" s="1262"/>
      <c r="H101" s="1262"/>
      <c r="I101" s="1262"/>
      <c r="J101" s="1262"/>
      <c r="K101" s="1262"/>
      <c r="L101" s="1262"/>
      <c r="M101" s="1262"/>
      <c r="N101" s="1262"/>
      <c r="O101" s="1262"/>
      <c r="P101" s="1262"/>
      <c r="Q101" s="1262"/>
      <c r="R101" s="1262"/>
      <c r="S101" s="1262"/>
      <c r="T101" s="1262"/>
      <c r="U101" s="1262"/>
      <c r="V101" s="1262"/>
      <c r="W101" s="1262"/>
      <c r="X101" s="1262"/>
      <c r="Y101" s="1262"/>
      <c r="Z101" s="1262"/>
      <c r="AA101" s="1262"/>
      <c r="AB101" s="1262"/>
      <c r="AC101" s="1262"/>
      <c r="AD101" s="1262"/>
      <c r="AE101" s="1262"/>
      <c r="AF101" s="1262"/>
      <c r="AG101" s="1262"/>
      <c r="AH101" s="1262"/>
      <c r="AI101" s="1262"/>
      <c r="AJ101" s="1262"/>
      <c r="AK101" s="1262"/>
      <c r="AL101" s="1262"/>
      <c r="AM101" s="1262"/>
      <c r="AN101" s="1262"/>
      <c r="AO101" s="1262"/>
      <c r="AP101" s="1263"/>
    </row>
    <row r="102" spans="1:42" s="446" customFormat="1" ht="27" customHeight="1">
      <c r="A102" s="1245" t="s">
        <v>28</v>
      </c>
      <c r="B102" s="1246"/>
      <c r="C102" s="482" t="s">
        <v>689</v>
      </c>
      <c r="D102" s="483">
        <v>2</v>
      </c>
      <c r="E102" s="483"/>
      <c r="F102" s="483">
        <v>23</v>
      </c>
      <c r="G102" s="483">
        <v>36</v>
      </c>
      <c r="H102" s="483">
        <v>553</v>
      </c>
      <c r="I102" s="483">
        <v>238</v>
      </c>
      <c r="J102" s="483">
        <v>315</v>
      </c>
      <c r="K102" s="483"/>
      <c r="L102" s="483"/>
      <c r="M102" s="483"/>
      <c r="N102" s="483"/>
      <c r="O102" s="483">
        <v>10</v>
      </c>
      <c r="P102" s="483">
        <v>135</v>
      </c>
      <c r="Q102" s="483">
        <v>97</v>
      </c>
      <c r="R102" s="483">
        <v>232</v>
      </c>
      <c r="S102" s="483">
        <v>10</v>
      </c>
      <c r="T102" s="483">
        <v>28</v>
      </c>
      <c r="U102" s="483">
        <v>71</v>
      </c>
      <c r="V102" s="483">
        <v>99</v>
      </c>
      <c r="W102" s="483">
        <v>8</v>
      </c>
      <c r="X102" s="483">
        <v>42</v>
      </c>
      <c r="Y102" s="483">
        <v>68</v>
      </c>
      <c r="Z102" s="483">
        <v>110</v>
      </c>
      <c r="AA102" s="483">
        <v>8</v>
      </c>
      <c r="AB102" s="483">
        <v>33</v>
      </c>
      <c r="AC102" s="483">
        <v>79</v>
      </c>
      <c r="AD102" s="518">
        <v>112</v>
      </c>
      <c r="AE102" s="512">
        <v>4</v>
      </c>
      <c r="AF102" s="490"/>
      <c r="AG102" s="513">
        <v>4</v>
      </c>
      <c r="AH102" s="503">
        <v>89</v>
      </c>
      <c r="AI102" s="498">
        <v>82</v>
      </c>
      <c r="AJ102" s="504">
        <v>171</v>
      </c>
      <c r="AK102" s="563">
        <v>1</v>
      </c>
      <c r="AL102" s="564"/>
      <c r="AM102" s="565">
        <v>2</v>
      </c>
      <c r="AN102" s="588">
        <v>30</v>
      </c>
      <c r="AO102" s="596">
        <v>33</v>
      </c>
      <c r="AP102" s="606">
        <v>1</v>
      </c>
    </row>
    <row r="103" spans="1:42" s="446" customFormat="1" ht="27" customHeight="1">
      <c r="A103" s="1247"/>
      <c r="B103" s="1248"/>
      <c r="C103" s="478" t="s">
        <v>690</v>
      </c>
      <c r="D103" s="479">
        <v>1</v>
      </c>
      <c r="E103" s="479"/>
      <c r="F103" s="479">
        <v>8</v>
      </c>
      <c r="G103" s="479">
        <v>13</v>
      </c>
      <c r="H103" s="479">
        <v>142</v>
      </c>
      <c r="I103" s="479">
        <v>57</v>
      </c>
      <c r="J103" s="479">
        <v>85</v>
      </c>
      <c r="K103" s="479"/>
      <c r="L103" s="479"/>
      <c r="M103" s="479"/>
      <c r="N103" s="479"/>
      <c r="O103" s="479">
        <v>7</v>
      </c>
      <c r="P103" s="479">
        <v>22</v>
      </c>
      <c r="Q103" s="479">
        <v>20</v>
      </c>
      <c r="R103" s="479">
        <v>42</v>
      </c>
      <c r="S103" s="479">
        <v>2</v>
      </c>
      <c r="T103" s="479">
        <v>15</v>
      </c>
      <c r="U103" s="479">
        <v>16</v>
      </c>
      <c r="V103" s="479">
        <v>31</v>
      </c>
      <c r="W103" s="479">
        <v>2</v>
      </c>
      <c r="X103" s="479">
        <v>11</v>
      </c>
      <c r="Y103" s="479">
        <v>30</v>
      </c>
      <c r="Z103" s="479">
        <v>41</v>
      </c>
      <c r="AA103" s="479">
        <v>2</v>
      </c>
      <c r="AB103" s="479">
        <v>9</v>
      </c>
      <c r="AC103" s="479">
        <v>19</v>
      </c>
      <c r="AD103" s="519">
        <v>28</v>
      </c>
      <c r="AE103" s="514"/>
      <c r="AF103" s="491">
        <v>3</v>
      </c>
      <c r="AG103" s="515">
        <v>3</v>
      </c>
      <c r="AH103" s="505">
        <v>18</v>
      </c>
      <c r="AI103" s="499">
        <v>19</v>
      </c>
      <c r="AJ103" s="506">
        <v>37</v>
      </c>
      <c r="AK103" s="566">
        <v>1</v>
      </c>
      <c r="AL103" s="567"/>
      <c r="AM103" s="568"/>
      <c r="AN103" s="589">
        <v>12</v>
      </c>
      <c r="AO103" s="597">
        <v>13</v>
      </c>
      <c r="AP103" s="603">
        <v>1</v>
      </c>
    </row>
    <row r="104" spans="1:42" s="446" customFormat="1" ht="27" customHeight="1" thickBot="1">
      <c r="A104" s="1249"/>
      <c r="B104" s="1250"/>
      <c r="C104" s="484" t="s">
        <v>691</v>
      </c>
      <c r="D104" s="470">
        <v>3</v>
      </c>
      <c r="E104" s="470"/>
      <c r="F104" s="470">
        <v>31</v>
      </c>
      <c r="G104" s="470">
        <v>49</v>
      </c>
      <c r="H104" s="470">
        <v>695</v>
      </c>
      <c r="I104" s="470">
        <v>295</v>
      </c>
      <c r="J104" s="470">
        <v>400</v>
      </c>
      <c r="K104" s="470"/>
      <c r="L104" s="470"/>
      <c r="M104" s="470"/>
      <c r="N104" s="470"/>
      <c r="O104" s="470">
        <v>17</v>
      </c>
      <c r="P104" s="470">
        <v>157</v>
      </c>
      <c r="Q104" s="470">
        <v>117</v>
      </c>
      <c r="R104" s="470">
        <v>274</v>
      </c>
      <c r="S104" s="470">
        <v>12</v>
      </c>
      <c r="T104" s="470">
        <v>43</v>
      </c>
      <c r="U104" s="470">
        <v>87</v>
      </c>
      <c r="V104" s="470">
        <v>130</v>
      </c>
      <c r="W104" s="470">
        <v>10</v>
      </c>
      <c r="X104" s="470">
        <v>53</v>
      </c>
      <c r="Y104" s="470">
        <v>98</v>
      </c>
      <c r="Z104" s="470">
        <v>151</v>
      </c>
      <c r="AA104" s="470">
        <v>10</v>
      </c>
      <c r="AB104" s="470">
        <v>42</v>
      </c>
      <c r="AC104" s="470">
        <v>98</v>
      </c>
      <c r="AD104" s="520">
        <v>140</v>
      </c>
      <c r="AE104" s="516">
        <v>4</v>
      </c>
      <c r="AF104" s="492">
        <v>3</v>
      </c>
      <c r="AG104" s="517">
        <v>7</v>
      </c>
      <c r="AH104" s="507">
        <v>107</v>
      </c>
      <c r="AI104" s="500">
        <v>101</v>
      </c>
      <c r="AJ104" s="508">
        <v>208</v>
      </c>
      <c r="AK104" s="569">
        <v>2</v>
      </c>
      <c r="AL104" s="570"/>
      <c r="AM104" s="571">
        <v>2</v>
      </c>
      <c r="AN104" s="590">
        <v>42</v>
      </c>
      <c r="AO104" s="598">
        <v>46</v>
      </c>
      <c r="AP104" s="607">
        <v>2</v>
      </c>
    </row>
    <row r="105" spans="1:42" s="446" customFormat="1" ht="27" customHeight="1" thickBot="1">
      <c r="A105" s="1264"/>
      <c r="B105" s="1262"/>
      <c r="C105" s="1262"/>
      <c r="D105" s="1262"/>
      <c r="E105" s="1262"/>
      <c r="F105" s="1262"/>
      <c r="G105" s="1262"/>
      <c r="H105" s="1262"/>
      <c r="I105" s="1262"/>
      <c r="J105" s="1262"/>
      <c r="K105" s="1262"/>
      <c r="L105" s="1262"/>
      <c r="M105" s="1262"/>
      <c r="N105" s="1262"/>
      <c r="O105" s="1262"/>
      <c r="P105" s="1262"/>
      <c r="Q105" s="1262"/>
      <c r="R105" s="1262"/>
      <c r="S105" s="1262"/>
      <c r="T105" s="1262"/>
      <c r="U105" s="1262"/>
      <c r="V105" s="1262"/>
      <c r="W105" s="1262"/>
      <c r="X105" s="1262"/>
      <c r="Y105" s="1262"/>
      <c r="Z105" s="1262"/>
      <c r="AA105" s="1262"/>
      <c r="AB105" s="1262"/>
      <c r="AC105" s="1262"/>
      <c r="AD105" s="1262"/>
      <c r="AE105" s="1262"/>
      <c r="AF105" s="1262"/>
      <c r="AG105" s="1262"/>
      <c r="AH105" s="1262"/>
      <c r="AI105" s="1262"/>
      <c r="AJ105" s="1262"/>
      <c r="AK105" s="1262"/>
      <c r="AL105" s="1262"/>
      <c r="AM105" s="1262"/>
      <c r="AN105" s="1262"/>
      <c r="AO105" s="1262"/>
      <c r="AP105" s="1263"/>
    </row>
    <row r="106" spans="1:42" s="446" customFormat="1" ht="27" customHeight="1">
      <c r="A106" s="1245" t="s">
        <v>84</v>
      </c>
      <c r="B106" s="1246"/>
      <c r="C106" s="482" t="s">
        <v>689</v>
      </c>
      <c r="D106" s="483">
        <v>2</v>
      </c>
      <c r="E106" s="483"/>
      <c r="F106" s="483">
        <v>11</v>
      </c>
      <c r="G106" s="483">
        <v>10</v>
      </c>
      <c r="H106" s="483">
        <v>144</v>
      </c>
      <c r="I106" s="483">
        <v>69</v>
      </c>
      <c r="J106" s="483">
        <v>75</v>
      </c>
      <c r="K106" s="483"/>
      <c r="L106" s="483"/>
      <c r="M106" s="483"/>
      <c r="N106" s="483"/>
      <c r="O106" s="483">
        <v>4</v>
      </c>
      <c r="P106" s="483">
        <v>26</v>
      </c>
      <c r="Q106" s="483">
        <v>28</v>
      </c>
      <c r="R106" s="483">
        <v>54</v>
      </c>
      <c r="S106" s="483">
        <v>2</v>
      </c>
      <c r="T106" s="483">
        <v>15</v>
      </c>
      <c r="U106" s="483">
        <v>21</v>
      </c>
      <c r="V106" s="483">
        <v>36</v>
      </c>
      <c r="W106" s="483">
        <v>2</v>
      </c>
      <c r="X106" s="483">
        <v>17</v>
      </c>
      <c r="Y106" s="483">
        <v>12</v>
      </c>
      <c r="Z106" s="483">
        <v>29</v>
      </c>
      <c r="AA106" s="483">
        <v>2</v>
      </c>
      <c r="AB106" s="483">
        <v>11</v>
      </c>
      <c r="AC106" s="483">
        <v>14</v>
      </c>
      <c r="AD106" s="518">
        <v>25</v>
      </c>
      <c r="AE106" s="512">
        <v>2</v>
      </c>
      <c r="AF106" s="490"/>
      <c r="AG106" s="513">
        <v>2</v>
      </c>
      <c r="AH106" s="503">
        <v>18</v>
      </c>
      <c r="AI106" s="498">
        <v>26</v>
      </c>
      <c r="AJ106" s="504">
        <v>44</v>
      </c>
      <c r="AK106" s="563">
        <v>2</v>
      </c>
      <c r="AL106" s="564"/>
      <c r="AM106" s="565">
        <v>1</v>
      </c>
      <c r="AN106" s="588">
        <v>10</v>
      </c>
      <c r="AO106" s="596">
        <v>13</v>
      </c>
      <c r="AP106" s="606">
        <v>2</v>
      </c>
    </row>
    <row r="107" spans="1:42" s="446" customFormat="1" ht="27" customHeight="1">
      <c r="A107" s="1247"/>
      <c r="B107" s="1248"/>
      <c r="C107" s="478" t="s">
        <v>690</v>
      </c>
      <c r="D107" s="479">
        <v>3</v>
      </c>
      <c r="E107" s="479"/>
      <c r="F107" s="479">
        <v>26</v>
      </c>
      <c r="G107" s="479">
        <v>28</v>
      </c>
      <c r="H107" s="479">
        <v>387</v>
      </c>
      <c r="I107" s="479">
        <v>198</v>
      </c>
      <c r="J107" s="479">
        <v>189</v>
      </c>
      <c r="K107" s="479"/>
      <c r="L107" s="479"/>
      <c r="M107" s="479"/>
      <c r="N107" s="479"/>
      <c r="O107" s="479">
        <v>9</v>
      </c>
      <c r="P107" s="479">
        <v>84</v>
      </c>
      <c r="Q107" s="479">
        <v>65</v>
      </c>
      <c r="R107" s="479">
        <v>149</v>
      </c>
      <c r="S107" s="479">
        <v>7</v>
      </c>
      <c r="T107" s="479">
        <v>37</v>
      </c>
      <c r="U107" s="479">
        <v>32</v>
      </c>
      <c r="V107" s="479">
        <v>69</v>
      </c>
      <c r="W107" s="479">
        <v>6</v>
      </c>
      <c r="X107" s="479">
        <v>39</v>
      </c>
      <c r="Y107" s="479">
        <v>40</v>
      </c>
      <c r="Z107" s="479">
        <v>79</v>
      </c>
      <c r="AA107" s="479">
        <v>6</v>
      </c>
      <c r="AB107" s="479">
        <v>38</v>
      </c>
      <c r="AC107" s="479">
        <v>52</v>
      </c>
      <c r="AD107" s="519">
        <v>90</v>
      </c>
      <c r="AE107" s="514">
        <v>8</v>
      </c>
      <c r="AF107" s="491">
        <v>8</v>
      </c>
      <c r="AG107" s="515">
        <v>16</v>
      </c>
      <c r="AH107" s="505">
        <v>61</v>
      </c>
      <c r="AI107" s="499">
        <v>52</v>
      </c>
      <c r="AJ107" s="506">
        <v>113</v>
      </c>
      <c r="AK107" s="566">
        <v>3</v>
      </c>
      <c r="AL107" s="567"/>
      <c r="AM107" s="568">
        <v>2</v>
      </c>
      <c r="AN107" s="589">
        <v>31</v>
      </c>
      <c r="AO107" s="597">
        <v>36</v>
      </c>
      <c r="AP107" s="603">
        <v>1</v>
      </c>
    </row>
    <row r="108" spans="1:42" s="446" customFormat="1" ht="27" customHeight="1" thickBot="1">
      <c r="A108" s="1249"/>
      <c r="B108" s="1250"/>
      <c r="C108" s="484" t="s">
        <v>691</v>
      </c>
      <c r="D108" s="470">
        <v>5</v>
      </c>
      <c r="E108" s="470"/>
      <c r="F108" s="470">
        <v>37</v>
      </c>
      <c r="G108" s="470">
        <v>38</v>
      </c>
      <c r="H108" s="470">
        <v>531</v>
      </c>
      <c r="I108" s="470">
        <v>267</v>
      </c>
      <c r="J108" s="470">
        <v>264</v>
      </c>
      <c r="K108" s="470"/>
      <c r="L108" s="470"/>
      <c r="M108" s="470"/>
      <c r="N108" s="470"/>
      <c r="O108" s="470">
        <v>13</v>
      </c>
      <c r="P108" s="470">
        <v>110</v>
      </c>
      <c r="Q108" s="470">
        <v>93</v>
      </c>
      <c r="R108" s="470">
        <v>203</v>
      </c>
      <c r="S108" s="470">
        <v>9</v>
      </c>
      <c r="T108" s="470">
        <v>52</v>
      </c>
      <c r="U108" s="470">
        <v>53</v>
      </c>
      <c r="V108" s="470">
        <v>105</v>
      </c>
      <c r="W108" s="470">
        <v>8</v>
      </c>
      <c r="X108" s="470">
        <v>56</v>
      </c>
      <c r="Y108" s="470">
        <v>52</v>
      </c>
      <c r="Z108" s="470">
        <v>108</v>
      </c>
      <c r="AA108" s="470">
        <v>8</v>
      </c>
      <c r="AB108" s="470">
        <v>49</v>
      </c>
      <c r="AC108" s="470">
        <v>66</v>
      </c>
      <c r="AD108" s="520">
        <v>115</v>
      </c>
      <c r="AE108" s="516">
        <v>10</v>
      </c>
      <c r="AF108" s="492">
        <v>8</v>
      </c>
      <c r="AG108" s="517">
        <v>18</v>
      </c>
      <c r="AH108" s="507">
        <v>79</v>
      </c>
      <c r="AI108" s="500">
        <v>78</v>
      </c>
      <c r="AJ108" s="508">
        <v>157</v>
      </c>
      <c r="AK108" s="569">
        <v>5</v>
      </c>
      <c r="AL108" s="570"/>
      <c r="AM108" s="571">
        <v>3</v>
      </c>
      <c r="AN108" s="590">
        <v>41</v>
      </c>
      <c r="AO108" s="598">
        <v>49</v>
      </c>
      <c r="AP108" s="607">
        <v>3</v>
      </c>
    </row>
    <row r="109" spans="1:42" s="446" customFormat="1" ht="27" customHeight="1" thickBot="1">
      <c r="A109" s="475"/>
      <c r="B109" s="1262"/>
      <c r="C109" s="1262"/>
      <c r="D109" s="1262"/>
      <c r="E109" s="1262"/>
      <c r="F109" s="1262"/>
      <c r="G109" s="1262"/>
      <c r="H109" s="1262"/>
      <c r="I109" s="1262"/>
      <c r="J109" s="1262"/>
      <c r="K109" s="1262"/>
      <c r="L109" s="1262"/>
      <c r="M109" s="1262"/>
      <c r="N109" s="1262"/>
      <c r="O109" s="1262"/>
      <c r="P109" s="1262"/>
      <c r="Q109" s="1262"/>
      <c r="R109" s="1262"/>
      <c r="S109" s="1262"/>
      <c r="T109" s="1262"/>
      <c r="U109" s="1262"/>
      <c r="V109" s="1262"/>
      <c r="W109" s="1262"/>
      <c r="X109" s="1262"/>
      <c r="Y109" s="1262"/>
      <c r="Z109" s="1262"/>
      <c r="AA109" s="1262"/>
      <c r="AB109" s="1262"/>
      <c r="AC109" s="1262"/>
      <c r="AD109" s="1262"/>
      <c r="AE109" s="1262"/>
      <c r="AF109" s="1262"/>
      <c r="AG109" s="1262"/>
      <c r="AH109" s="1262"/>
      <c r="AI109" s="1262"/>
      <c r="AJ109" s="1262"/>
      <c r="AK109" s="1262"/>
      <c r="AL109" s="1262"/>
      <c r="AM109" s="1262"/>
      <c r="AN109" s="1262"/>
      <c r="AO109" s="1262"/>
      <c r="AP109" s="1263"/>
    </row>
    <row r="110" spans="1:42" s="446" customFormat="1" ht="27" customHeight="1">
      <c r="A110" s="1245" t="s">
        <v>117</v>
      </c>
      <c r="B110" s="1246"/>
      <c r="C110" s="482" t="s">
        <v>689</v>
      </c>
      <c r="D110" s="483">
        <v>1</v>
      </c>
      <c r="E110" s="483"/>
      <c r="F110" s="483">
        <v>13</v>
      </c>
      <c r="G110" s="483">
        <v>11</v>
      </c>
      <c r="H110" s="483">
        <v>168</v>
      </c>
      <c r="I110" s="483">
        <v>76</v>
      </c>
      <c r="J110" s="483">
        <v>92</v>
      </c>
      <c r="K110" s="483"/>
      <c r="L110" s="483"/>
      <c r="M110" s="483"/>
      <c r="N110" s="483"/>
      <c r="O110" s="483">
        <v>5</v>
      </c>
      <c r="P110" s="483">
        <v>28</v>
      </c>
      <c r="Q110" s="483">
        <v>19</v>
      </c>
      <c r="R110" s="483">
        <v>47</v>
      </c>
      <c r="S110" s="483">
        <v>2</v>
      </c>
      <c r="T110" s="483">
        <v>26</v>
      </c>
      <c r="U110" s="483">
        <v>24</v>
      </c>
      <c r="V110" s="483">
        <v>50</v>
      </c>
      <c r="W110" s="483">
        <v>2</v>
      </c>
      <c r="X110" s="483">
        <v>15</v>
      </c>
      <c r="Y110" s="483">
        <v>24</v>
      </c>
      <c r="Z110" s="483">
        <v>39</v>
      </c>
      <c r="AA110" s="483">
        <v>2</v>
      </c>
      <c r="AB110" s="483">
        <v>7</v>
      </c>
      <c r="AC110" s="483">
        <v>25</v>
      </c>
      <c r="AD110" s="518">
        <v>32</v>
      </c>
      <c r="AE110" s="512">
        <v>2</v>
      </c>
      <c r="AF110" s="490">
        <v>1</v>
      </c>
      <c r="AG110" s="513">
        <v>3</v>
      </c>
      <c r="AH110" s="503">
        <v>27</v>
      </c>
      <c r="AI110" s="498">
        <v>19</v>
      </c>
      <c r="AJ110" s="504">
        <v>46</v>
      </c>
      <c r="AK110" s="563">
        <v>1</v>
      </c>
      <c r="AL110" s="564">
        <v>1</v>
      </c>
      <c r="AM110" s="565">
        <v>1</v>
      </c>
      <c r="AN110" s="588">
        <v>11</v>
      </c>
      <c r="AO110" s="596">
        <v>14</v>
      </c>
      <c r="AP110" s="606">
        <v>2</v>
      </c>
    </row>
    <row r="111" spans="1:42" s="446" customFormat="1" ht="27" customHeight="1">
      <c r="A111" s="1247"/>
      <c r="B111" s="1248"/>
      <c r="C111" s="478" t="s">
        <v>690</v>
      </c>
      <c r="D111" s="479">
        <v>1</v>
      </c>
      <c r="E111" s="479"/>
      <c r="F111" s="479">
        <v>11</v>
      </c>
      <c r="G111" s="479">
        <v>7</v>
      </c>
      <c r="H111" s="479">
        <v>77</v>
      </c>
      <c r="I111" s="479">
        <v>27</v>
      </c>
      <c r="J111" s="479">
        <v>50</v>
      </c>
      <c r="K111" s="479"/>
      <c r="L111" s="479"/>
      <c r="M111" s="479"/>
      <c r="N111" s="479"/>
      <c r="O111" s="479">
        <v>4</v>
      </c>
      <c r="P111" s="479">
        <v>12</v>
      </c>
      <c r="Q111" s="479">
        <v>12</v>
      </c>
      <c r="R111" s="479">
        <v>24</v>
      </c>
      <c r="S111" s="479">
        <v>1</v>
      </c>
      <c r="T111" s="479">
        <v>5</v>
      </c>
      <c r="U111" s="479">
        <v>14</v>
      </c>
      <c r="V111" s="479">
        <v>19</v>
      </c>
      <c r="W111" s="479">
        <v>1</v>
      </c>
      <c r="X111" s="479">
        <v>6</v>
      </c>
      <c r="Y111" s="479">
        <v>11</v>
      </c>
      <c r="Z111" s="479">
        <v>17</v>
      </c>
      <c r="AA111" s="479">
        <v>1</v>
      </c>
      <c r="AB111" s="479">
        <v>4</v>
      </c>
      <c r="AC111" s="479">
        <v>13</v>
      </c>
      <c r="AD111" s="519">
        <v>17</v>
      </c>
      <c r="AE111" s="514">
        <v>1</v>
      </c>
      <c r="AF111" s="491"/>
      <c r="AG111" s="515">
        <v>1</v>
      </c>
      <c r="AH111" s="505">
        <v>3</v>
      </c>
      <c r="AI111" s="499">
        <v>10</v>
      </c>
      <c r="AJ111" s="506">
        <v>13</v>
      </c>
      <c r="AK111" s="566">
        <v>1</v>
      </c>
      <c r="AL111" s="567"/>
      <c r="AM111" s="568"/>
      <c r="AN111" s="589">
        <v>11</v>
      </c>
      <c r="AO111" s="597">
        <v>12</v>
      </c>
      <c r="AP111" s="603">
        <v>1</v>
      </c>
    </row>
    <row r="112" spans="1:42" s="446" customFormat="1" ht="27" customHeight="1" thickBot="1">
      <c r="A112" s="1249"/>
      <c r="B112" s="1250"/>
      <c r="C112" s="484" t="s">
        <v>691</v>
      </c>
      <c r="D112" s="470">
        <v>2</v>
      </c>
      <c r="E112" s="470"/>
      <c r="F112" s="470">
        <v>24</v>
      </c>
      <c r="G112" s="470">
        <v>18</v>
      </c>
      <c r="H112" s="470">
        <v>245</v>
      </c>
      <c r="I112" s="470">
        <v>103</v>
      </c>
      <c r="J112" s="470">
        <v>142</v>
      </c>
      <c r="K112" s="470"/>
      <c r="L112" s="470"/>
      <c r="M112" s="470"/>
      <c r="N112" s="470"/>
      <c r="O112" s="470">
        <v>9</v>
      </c>
      <c r="P112" s="470">
        <v>40</v>
      </c>
      <c r="Q112" s="470">
        <v>31</v>
      </c>
      <c r="R112" s="470">
        <v>71</v>
      </c>
      <c r="S112" s="470">
        <v>3</v>
      </c>
      <c r="T112" s="470">
        <v>31</v>
      </c>
      <c r="U112" s="470">
        <v>38</v>
      </c>
      <c r="V112" s="470">
        <v>69</v>
      </c>
      <c r="W112" s="470">
        <v>3</v>
      </c>
      <c r="X112" s="470">
        <v>21</v>
      </c>
      <c r="Y112" s="470">
        <v>35</v>
      </c>
      <c r="Z112" s="470">
        <v>56</v>
      </c>
      <c r="AA112" s="470">
        <v>3</v>
      </c>
      <c r="AB112" s="470">
        <v>11</v>
      </c>
      <c r="AC112" s="470">
        <v>38</v>
      </c>
      <c r="AD112" s="520">
        <v>49</v>
      </c>
      <c r="AE112" s="516">
        <v>3</v>
      </c>
      <c r="AF112" s="492">
        <v>1</v>
      </c>
      <c r="AG112" s="517">
        <v>4</v>
      </c>
      <c r="AH112" s="507">
        <v>30</v>
      </c>
      <c r="AI112" s="500">
        <v>29</v>
      </c>
      <c r="AJ112" s="508">
        <v>59</v>
      </c>
      <c r="AK112" s="569">
        <v>2</v>
      </c>
      <c r="AL112" s="570">
        <v>1</v>
      </c>
      <c r="AM112" s="571">
        <v>1</v>
      </c>
      <c r="AN112" s="590">
        <v>22</v>
      </c>
      <c r="AO112" s="598">
        <v>26</v>
      </c>
      <c r="AP112" s="607">
        <v>3</v>
      </c>
    </row>
    <row r="113" spans="1:42" s="446" customFormat="1" ht="27" customHeight="1" thickBot="1">
      <c r="A113" s="475"/>
      <c r="B113" s="1262"/>
      <c r="C113" s="1262"/>
      <c r="D113" s="1262"/>
      <c r="E113" s="1262"/>
      <c r="F113" s="1262"/>
      <c r="G113" s="1262"/>
      <c r="H113" s="1262"/>
      <c r="I113" s="1262"/>
      <c r="J113" s="1262"/>
      <c r="K113" s="1262"/>
      <c r="L113" s="1262"/>
      <c r="M113" s="1262"/>
      <c r="N113" s="1262"/>
      <c r="O113" s="1262"/>
      <c r="P113" s="1262"/>
      <c r="Q113" s="1262"/>
      <c r="R113" s="1262"/>
      <c r="S113" s="1262"/>
      <c r="T113" s="1262"/>
      <c r="U113" s="1262"/>
      <c r="V113" s="1262"/>
      <c r="W113" s="1262"/>
      <c r="X113" s="1262"/>
      <c r="Y113" s="1262"/>
      <c r="Z113" s="1262"/>
      <c r="AA113" s="1262"/>
      <c r="AB113" s="1262"/>
      <c r="AC113" s="1262"/>
      <c r="AD113" s="1262"/>
      <c r="AE113" s="1262"/>
      <c r="AF113" s="1262"/>
      <c r="AG113" s="1262"/>
      <c r="AH113" s="1262"/>
      <c r="AI113" s="1262"/>
      <c r="AJ113" s="1262"/>
      <c r="AK113" s="1262"/>
      <c r="AL113" s="1262"/>
      <c r="AM113" s="1262"/>
      <c r="AN113" s="1262"/>
      <c r="AO113" s="1262"/>
      <c r="AP113" s="1263"/>
    </row>
    <row r="114" spans="1:42" s="446" customFormat="1" ht="27" customHeight="1">
      <c r="A114" s="1245" t="s">
        <v>390</v>
      </c>
      <c r="B114" s="1246"/>
      <c r="C114" s="482" t="s">
        <v>704</v>
      </c>
      <c r="D114" s="483">
        <v>7</v>
      </c>
      <c r="E114" s="483"/>
      <c r="F114" s="483">
        <v>80</v>
      </c>
      <c r="G114" s="483">
        <v>128</v>
      </c>
      <c r="H114" s="483">
        <v>1881</v>
      </c>
      <c r="I114" s="483">
        <v>966</v>
      </c>
      <c r="J114" s="483">
        <v>915</v>
      </c>
      <c r="K114" s="483"/>
      <c r="L114" s="483"/>
      <c r="M114" s="483"/>
      <c r="N114" s="483"/>
      <c r="O114" s="483">
        <v>38</v>
      </c>
      <c r="P114" s="483">
        <v>289</v>
      </c>
      <c r="Q114" s="483">
        <v>252</v>
      </c>
      <c r="R114" s="483">
        <v>541</v>
      </c>
      <c r="S114" s="483">
        <v>34</v>
      </c>
      <c r="T114" s="483">
        <v>202</v>
      </c>
      <c r="U114" s="483">
        <v>225</v>
      </c>
      <c r="V114" s="483">
        <v>427</v>
      </c>
      <c r="W114" s="483">
        <v>30</v>
      </c>
      <c r="X114" s="483">
        <v>245</v>
      </c>
      <c r="Y114" s="483">
        <v>238</v>
      </c>
      <c r="Z114" s="483">
        <v>483</v>
      </c>
      <c r="AA114" s="483">
        <v>26</v>
      </c>
      <c r="AB114" s="483">
        <v>230</v>
      </c>
      <c r="AC114" s="483">
        <v>200</v>
      </c>
      <c r="AD114" s="518">
        <v>430</v>
      </c>
      <c r="AE114" s="512">
        <v>10</v>
      </c>
      <c r="AF114" s="490">
        <v>7</v>
      </c>
      <c r="AG114" s="513">
        <v>17</v>
      </c>
      <c r="AH114" s="503">
        <v>251</v>
      </c>
      <c r="AI114" s="498">
        <v>227</v>
      </c>
      <c r="AJ114" s="504">
        <v>478</v>
      </c>
      <c r="AK114" s="563">
        <v>6</v>
      </c>
      <c r="AL114" s="564"/>
      <c r="AM114" s="565">
        <v>5</v>
      </c>
      <c r="AN114" s="588">
        <v>115</v>
      </c>
      <c r="AO114" s="596">
        <v>126</v>
      </c>
      <c r="AP114" s="606">
        <v>9</v>
      </c>
    </row>
    <row r="115" spans="1:42" s="446" customFormat="1" ht="27" customHeight="1">
      <c r="A115" s="1247"/>
      <c r="B115" s="1248"/>
      <c r="C115" s="478" t="s">
        <v>690</v>
      </c>
      <c r="D115" s="479">
        <v>2</v>
      </c>
      <c r="E115" s="479"/>
      <c r="F115" s="479">
        <v>7</v>
      </c>
      <c r="G115" s="479">
        <v>2</v>
      </c>
      <c r="H115" s="479">
        <v>15</v>
      </c>
      <c r="I115" s="479">
        <v>8</v>
      </c>
      <c r="J115" s="479">
        <v>7</v>
      </c>
      <c r="K115" s="479"/>
      <c r="L115" s="479"/>
      <c r="M115" s="479"/>
      <c r="N115" s="479"/>
      <c r="O115" s="479"/>
      <c r="P115" s="479"/>
      <c r="Q115" s="479"/>
      <c r="R115" s="479"/>
      <c r="S115" s="479"/>
      <c r="T115" s="479"/>
      <c r="U115" s="479"/>
      <c r="V115" s="479"/>
      <c r="W115" s="479"/>
      <c r="X115" s="479"/>
      <c r="Y115" s="479"/>
      <c r="Z115" s="479"/>
      <c r="AA115" s="479">
        <v>2</v>
      </c>
      <c r="AB115" s="479">
        <v>8</v>
      </c>
      <c r="AC115" s="479">
        <v>7</v>
      </c>
      <c r="AD115" s="519">
        <v>15</v>
      </c>
      <c r="AE115" s="514">
        <v>1</v>
      </c>
      <c r="AF115" s="491">
        <v>5</v>
      </c>
      <c r="AG115" s="515">
        <v>6</v>
      </c>
      <c r="AH115" s="505"/>
      <c r="AI115" s="499"/>
      <c r="AJ115" s="506"/>
      <c r="AK115" s="566"/>
      <c r="AL115" s="567"/>
      <c r="AM115" s="568"/>
      <c r="AN115" s="589"/>
      <c r="AO115" s="597"/>
      <c r="AP115" s="603"/>
    </row>
    <row r="116" spans="1:42" s="446" customFormat="1" ht="27" customHeight="1" thickBot="1">
      <c r="A116" s="1249"/>
      <c r="B116" s="1250"/>
      <c r="C116" s="484" t="s">
        <v>706</v>
      </c>
      <c r="D116" s="470">
        <v>9</v>
      </c>
      <c r="E116" s="470"/>
      <c r="F116" s="470">
        <v>87</v>
      </c>
      <c r="G116" s="470">
        <v>130</v>
      </c>
      <c r="H116" s="470">
        <v>1896</v>
      </c>
      <c r="I116" s="470">
        <v>974</v>
      </c>
      <c r="J116" s="470">
        <v>922</v>
      </c>
      <c r="K116" s="470"/>
      <c r="L116" s="470"/>
      <c r="M116" s="470"/>
      <c r="N116" s="470"/>
      <c r="O116" s="470">
        <v>38</v>
      </c>
      <c r="P116" s="470">
        <v>289</v>
      </c>
      <c r="Q116" s="470">
        <v>252</v>
      </c>
      <c r="R116" s="470">
        <v>541</v>
      </c>
      <c r="S116" s="470">
        <v>34</v>
      </c>
      <c r="T116" s="470">
        <v>202</v>
      </c>
      <c r="U116" s="470">
        <v>225</v>
      </c>
      <c r="V116" s="470">
        <v>427</v>
      </c>
      <c r="W116" s="470">
        <v>30</v>
      </c>
      <c r="X116" s="470">
        <v>245</v>
      </c>
      <c r="Y116" s="470">
        <v>238</v>
      </c>
      <c r="Z116" s="470">
        <v>483</v>
      </c>
      <c r="AA116" s="470">
        <v>28</v>
      </c>
      <c r="AB116" s="470">
        <v>238</v>
      </c>
      <c r="AC116" s="470">
        <v>207</v>
      </c>
      <c r="AD116" s="520">
        <v>445</v>
      </c>
      <c r="AE116" s="516">
        <v>11</v>
      </c>
      <c r="AF116" s="492">
        <v>12</v>
      </c>
      <c r="AG116" s="517">
        <v>23</v>
      </c>
      <c r="AH116" s="507">
        <v>251</v>
      </c>
      <c r="AI116" s="500">
        <v>227</v>
      </c>
      <c r="AJ116" s="508">
        <v>478</v>
      </c>
      <c r="AK116" s="569">
        <v>6</v>
      </c>
      <c r="AL116" s="570"/>
      <c r="AM116" s="571">
        <v>5</v>
      </c>
      <c r="AN116" s="590">
        <v>115</v>
      </c>
      <c r="AO116" s="598">
        <v>126</v>
      </c>
      <c r="AP116" s="607">
        <v>9</v>
      </c>
    </row>
    <row r="117" spans="1:42" s="446" customFormat="1" ht="27" customHeight="1" thickBot="1">
      <c r="A117" s="475"/>
      <c r="B117" s="476"/>
      <c r="C117" s="1262"/>
      <c r="D117" s="1262"/>
      <c r="E117" s="1262"/>
      <c r="F117" s="1262"/>
      <c r="G117" s="1262"/>
      <c r="H117" s="1262"/>
      <c r="I117" s="1262"/>
      <c r="J117" s="1262"/>
      <c r="K117" s="1262"/>
      <c r="L117" s="1262"/>
      <c r="M117" s="1262"/>
      <c r="N117" s="1262"/>
      <c r="O117" s="1262"/>
      <c r="P117" s="1262"/>
      <c r="Q117" s="1262"/>
      <c r="R117" s="1262"/>
      <c r="S117" s="1262"/>
      <c r="T117" s="1262"/>
      <c r="U117" s="1262"/>
      <c r="V117" s="1262"/>
      <c r="W117" s="1262"/>
      <c r="X117" s="1262"/>
      <c r="Y117" s="1262"/>
      <c r="Z117" s="1262"/>
      <c r="AA117" s="1262"/>
      <c r="AB117" s="1262"/>
      <c r="AC117" s="1262"/>
      <c r="AD117" s="1262"/>
      <c r="AE117" s="1262"/>
      <c r="AF117" s="1262"/>
      <c r="AG117" s="1262"/>
      <c r="AH117" s="1262"/>
      <c r="AI117" s="1262"/>
      <c r="AJ117" s="1262"/>
      <c r="AK117" s="1262"/>
      <c r="AL117" s="1262"/>
      <c r="AM117" s="1262"/>
      <c r="AN117" s="1262"/>
      <c r="AO117" s="1262"/>
      <c r="AP117" s="1263"/>
    </row>
    <row r="118" spans="1:42" s="446" customFormat="1" ht="27" customHeight="1">
      <c r="A118" s="1245" t="s">
        <v>442</v>
      </c>
      <c r="B118" s="1246"/>
      <c r="C118" s="482" t="s">
        <v>689</v>
      </c>
      <c r="D118" s="483">
        <v>1</v>
      </c>
      <c r="E118" s="483"/>
      <c r="F118" s="483">
        <v>8</v>
      </c>
      <c r="G118" s="483">
        <v>13</v>
      </c>
      <c r="H118" s="483">
        <v>84</v>
      </c>
      <c r="I118" s="483">
        <v>34</v>
      </c>
      <c r="J118" s="483">
        <v>50</v>
      </c>
      <c r="K118" s="483"/>
      <c r="L118" s="483"/>
      <c r="M118" s="483"/>
      <c r="N118" s="483"/>
      <c r="O118" s="483">
        <v>6</v>
      </c>
      <c r="P118" s="483">
        <v>17</v>
      </c>
      <c r="Q118" s="483">
        <v>16</v>
      </c>
      <c r="R118" s="483">
        <v>33</v>
      </c>
      <c r="S118" s="483">
        <v>5</v>
      </c>
      <c r="T118" s="483">
        <v>8</v>
      </c>
      <c r="U118" s="483">
        <v>13</v>
      </c>
      <c r="V118" s="483">
        <v>21</v>
      </c>
      <c r="W118" s="483">
        <v>1</v>
      </c>
      <c r="X118" s="483">
        <v>4</v>
      </c>
      <c r="Y118" s="483">
        <v>12</v>
      </c>
      <c r="Z118" s="483">
        <v>16</v>
      </c>
      <c r="AA118" s="483">
        <v>1</v>
      </c>
      <c r="AB118" s="483">
        <v>5</v>
      </c>
      <c r="AC118" s="483">
        <v>9</v>
      </c>
      <c r="AD118" s="518">
        <v>14</v>
      </c>
      <c r="AE118" s="512">
        <v>11</v>
      </c>
      <c r="AF118" s="490">
        <v>7</v>
      </c>
      <c r="AG118" s="513">
        <v>18</v>
      </c>
      <c r="AH118" s="503">
        <v>11</v>
      </c>
      <c r="AI118" s="498">
        <v>11</v>
      </c>
      <c r="AJ118" s="504">
        <v>22</v>
      </c>
      <c r="AK118" s="563">
        <v>1</v>
      </c>
      <c r="AL118" s="564"/>
      <c r="AM118" s="565"/>
      <c r="AN118" s="588">
        <v>10</v>
      </c>
      <c r="AO118" s="596">
        <v>11</v>
      </c>
      <c r="AP118" s="606">
        <v>1</v>
      </c>
    </row>
    <row r="119" spans="1:42" s="446" customFormat="1" ht="27" customHeight="1">
      <c r="A119" s="1247"/>
      <c r="B119" s="1248"/>
      <c r="C119" s="478" t="s">
        <v>690</v>
      </c>
      <c r="D119" s="479"/>
      <c r="E119" s="479"/>
      <c r="F119" s="479"/>
      <c r="G119" s="479"/>
      <c r="H119" s="479"/>
      <c r="I119" s="479"/>
      <c r="J119" s="479"/>
      <c r="K119" s="479"/>
      <c r="L119" s="479"/>
      <c r="M119" s="479"/>
      <c r="N119" s="479"/>
      <c r="O119" s="479"/>
      <c r="P119" s="479"/>
      <c r="Q119" s="479"/>
      <c r="R119" s="479"/>
      <c r="S119" s="479"/>
      <c r="T119" s="479"/>
      <c r="U119" s="479"/>
      <c r="V119" s="479"/>
      <c r="W119" s="479"/>
      <c r="X119" s="479"/>
      <c r="Y119" s="479"/>
      <c r="Z119" s="479"/>
      <c r="AA119" s="479"/>
      <c r="AB119" s="479"/>
      <c r="AC119" s="479"/>
      <c r="AD119" s="519"/>
      <c r="AE119" s="514"/>
      <c r="AF119" s="491"/>
      <c r="AG119" s="515"/>
      <c r="AH119" s="505"/>
      <c r="AI119" s="499"/>
      <c r="AJ119" s="506"/>
      <c r="AK119" s="566"/>
      <c r="AL119" s="567"/>
      <c r="AM119" s="568"/>
      <c r="AN119" s="589"/>
      <c r="AO119" s="597"/>
      <c r="AP119" s="603"/>
    </row>
    <row r="120" spans="1:42" s="446" customFormat="1" ht="27" customHeight="1" thickBot="1">
      <c r="A120" s="1249"/>
      <c r="B120" s="1250"/>
      <c r="C120" s="484" t="s">
        <v>691</v>
      </c>
      <c r="D120" s="470">
        <v>1</v>
      </c>
      <c r="E120" s="470"/>
      <c r="F120" s="470">
        <v>8</v>
      </c>
      <c r="G120" s="470">
        <v>13</v>
      </c>
      <c r="H120" s="470">
        <v>84</v>
      </c>
      <c r="I120" s="470">
        <v>34</v>
      </c>
      <c r="J120" s="470">
        <v>50</v>
      </c>
      <c r="K120" s="470"/>
      <c r="L120" s="470"/>
      <c r="M120" s="470"/>
      <c r="N120" s="470"/>
      <c r="O120" s="470">
        <v>6</v>
      </c>
      <c r="P120" s="470">
        <v>17</v>
      </c>
      <c r="Q120" s="470">
        <v>16</v>
      </c>
      <c r="R120" s="470">
        <v>33</v>
      </c>
      <c r="S120" s="470">
        <v>5</v>
      </c>
      <c r="T120" s="470">
        <v>8</v>
      </c>
      <c r="U120" s="470">
        <v>13</v>
      </c>
      <c r="V120" s="470">
        <v>21</v>
      </c>
      <c r="W120" s="470">
        <v>1</v>
      </c>
      <c r="X120" s="470">
        <v>4</v>
      </c>
      <c r="Y120" s="470">
        <v>12</v>
      </c>
      <c r="Z120" s="470">
        <v>16</v>
      </c>
      <c r="AA120" s="470">
        <v>1</v>
      </c>
      <c r="AB120" s="470">
        <v>5</v>
      </c>
      <c r="AC120" s="470">
        <v>9</v>
      </c>
      <c r="AD120" s="520">
        <v>14</v>
      </c>
      <c r="AE120" s="516">
        <v>11</v>
      </c>
      <c r="AF120" s="492">
        <v>7</v>
      </c>
      <c r="AG120" s="517">
        <v>18</v>
      </c>
      <c r="AH120" s="507">
        <v>11</v>
      </c>
      <c r="AI120" s="500">
        <v>11</v>
      </c>
      <c r="AJ120" s="508">
        <v>22</v>
      </c>
      <c r="AK120" s="569">
        <v>1</v>
      </c>
      <c r="AL120" s="570"/>
      <c r="AM120" s="571"/>
      <c r="AN120" s="590">
        <v>10</v>
      </c>
      <c r="AO120" s="598">
        <v>11</v>
      </c>
      <c r="AP120" s="607">
        <v>1</v>
      </c>
    </row>
    <row r="121" spans="1:42" s="17" customFormat="1" ht="27" customHeight="1" thickBot="1">
      <c r="A121" s="477"/>
      <c r="B121" s="1260"/>
      <c r="C121" s="1260"/>
      <c r="D121" s="1260"/>
      <c r="E121" s="1260"/>
      <c r="F121" s="1260"/>
      <c r="G121" s="1260"/>
      <c r="H121" s="1260"/>
      <c r="I121" s="1260"/>
      <c r="J121" s="1260"/>
      <c r="K121" s="1260"/>
      <c r="L121" s="1260"/>
      <c r="M121" s="1260"/>
      <c r="N121" s="1260"/>
      <c r="O121" s="1260"/>
      <c r="P121" s="1260"/>
      <c r="Q121" s="1260"/>
      <c r="R121" s="1260"/>
      <c r="S121" s="1260"/>
      <c r="T121" s="1260"/>
      <c r="U121" s="1260"/>
      <c r="V121" s="1260"/>
      <c r="W121" s="1260"/>
      <c r="X121" s="1260"/>
      <c r="Y121" s="1260"/>
      <c r="Z121" s="1260"/>
      <c r="AA121" s="1260"/>
      <c r="AB121" s="1260"/>
      <c r="AC121" s="1260"/>
      <c r="AD121" s="1260"/>
      <c r="AE121" s="1260"/>
      <c r="AF121" s="1260"/>
      <c r="AG121" s="1260"/>
      <c r="AH121" s="1260"/>
      <c r="AI121" s="1260"/>
      <c r="AJ121" s="1260"/>
      <c r="AK121" s="1260"/>
      <c r="AL121" s="1260"/>
      <c r="AM121" s="1260"/>
      <c r="AN121" s="1260"/>
      <c r="AO121" s="1260"/>
      <c r="AP121" s="1261"/>
    </row>
    <row r="122" spans="1:42" s="17" customFormat="1" ht="27" customHeight="1">
      <c r="A122" s="1251" t="s">
        <v>692</v>
      </c>
      <c r="B122" s="1252"/>
      <c r="C122" s="482" t="s">
        <v>689</v>
      </c>
      <c r="D122" s="483">
        <v>54</v>
      </c>
      <c r="E122" s="483"/>
      <c r="F122" s="483">
        <v>828</v>
      </c>
      <c r="G122" s="483">
        <v>1044</v>
      </c>
      <c r="H122" s="483">
        <v>18629</v>
      </c>
      <c r="I122" s="483">
        <v>9237</v>
      </c>
      <c r="J122" s="483">
        <v>9392</v>
      </c>
      <c r="K122" s="483">
        <v>4</v>
      </c>
      <c r="L122" s="483">
        <v>41</v>
      </c>
      <c r="M122" s="483">
        <v>79</v>
      </c>
      <c r="N122" s="483">
        <v>120</v>
      </c>
      <c r="O122" s="483">
        <v>301</v>
      </c>
      <c r="P122" s="483">
        <v>2977</v>
      </c>
      <c r="Q122" s="483">
        <v>2669</v>
      </c>
      <c r="R122" s="483">
        <v>5646</v>
      </c>
      <c r="S122" s="483">
        <v>269</v>
      </c>
      <c r="T122" s="483">
        <v>2204</v>
      </c>
      <c r="U122" s="483">
        <v>2432</v>
      </c>
      <c r="V122" s="483">
        <v>4636</v>
      </c>
      <c r="W122" s="483">
        <v>244</v>
      </c>
      <c r="X122" s="483">
        <v>2120</v>
      </c>
      <c r="Y122" s="483">
        <v>2192</v>
      </c>
      <c r="Z122" s="483">
        <v>4312</v>
      </c>
      <c r="AA122" s="483">
        <v>226</v>
      </c>
      <c r="AB122" s="483">
        <v>1895</v>
      </c>
      <c r="AC122" s="483">
        <v>2020</v>
      </c>
      <c r="AD122" s="518">
        <v>3915</v>
      </c>
      <c r="AE122" s="512">
        <v>96</v>
      </c>
      <c r="AF122" s="490">
        <v>61</v>
      </c>
      <c r="AG122" s="513">
        <v>157</v>
      </c>
      <c r="AH122" s="503">
        <v>3158</v>
      </c>
      <c r="AI122" s="498">
        <v>2435</v>
      </c>
      <c r="AJ122" s="504">
        <v>5593</v>
      </c>
      <c r="AK122" s="563">
        <v>41</v>
      </c>
      <c r="AL122" s="564">
        <v>11</v>
      </c>
      <c r="AM122" s="565">
        <v>73</v>
      </c>
      <c r="AN122" s="588">
        <v>1282</v>
      </c>
      <c r="AO122" s="596">
        <v>1407</v>
      </c>
      <c r="AP122" s="606">
        <v>124</v>
      </c>
    </row>
    <row r="123" spans="1:42" s="17" customFormat="1" ht="27" customHeight="1">
      <c r="A123" s="1253"/>
      <c r="B123" s="1254"/>
      <c r="C123" s="478" t="s">
        <v>690</v>
      </c>
      <c r="D123" s="479">
        <v>15</v>
      </c>
      <c r="E123" s="479"/>
      <c r="F123" s="479">
        <v>110</v>
      </c>
      <c r="G123" s="479">
        <v>132</v>
      </c>
      <c r="H123" s="479">
        <v>1393</v>
      </c>
      <c r="I123" s="479">
        <v>632</v>
      </c>
      <c r="J123" s="479">
        <v>761</v>
      </c>
      <c r="K123" s="479"/>
      <c r="L123" s="479"/>
      <c r="M123" s="479"/>
      <c r="N123" s="479"/>
      <c r="O123" s="479">
        <v>59</v>
      </c>
      <c r="P123" s="479">
        <v>257</v>
      </c>
      <c r="Q123" s="479">
        <v>239</v>
      </c>
      <c r="R123" s="479">
        <v>496</v>
      </c>
      <c r="S123" s="479">
        <v>30</v>
      </c>
      <c r="T123" s="479">
        <v>138</v>
      </c>
      <c r="U123" s="479">
        <v>158</v>
      </c>
      <c r="V123" s="479">
        <v>296</v>
      </c>
      <c r="W123" s="479">
        <v>20</v>
      </c>
      <c r="X123" s="479">
        <v>115</v>
      </c>
      <c r="Y123" s="479">
        <v>175</v>
      </c>
      <c r="Z123" s="479">
        <v>290</v>
      </c>
      <c r="AA123" s="479">
        <v>23</v>
      </c>
      <c r="AB123" s="479">
        <v>122</v>
      </c>
      <c r="AC123" s="479">
        <v>189</v>
      </c>
      <c r="AD123" s="519">
        <v>311</v>
      </c>
      <c r="AE123" s="514">
        <v>19</v>
      </c>
      <c r="AF123" s="491">
        <v>20</v>
      </c>
      <c r="AG123" s="515">
        <v>39</v>
      </c>
      <c r="AH123" s="505">
        <v>192</v>
      </c>
      <c r="AI123" s="499">
        <v>208</v>
      </c>
      <c r="AJ123" s="506">
        <v>400</v>
      </c>
      <c r="AK123" s="566">
        <v>13</v>
      </c>
      <c r="AL123" s="567"/>
      <c r="AM123" s="568">
        <v>7</v>
      </c>
      <c r="AN123" s="589">
        <v>118</v>
      </c>
      <c r="AO123" s="597">
        <v>138</v>
      </c>
      <c r="AP123" s="603">
        <v>7</v>
      </c>
    </row>
    <row r="124" spans="1:42" s="17" customFormat="1" ht="27" customHeight="1" thickBot="1">
      <c r="A124" s="1255"/>
      <c r="B124" s="1256"/>
      <c r="C124" s="485" t="s">
        <v>691</v>
      </c>
      <c r="D124" s="486">
        <v>69</v>
      </c>
      <c r="E124" s="486"/>
      <c r="F124" s="486">
        <v>938</v>
      </c>
      <c r="G124" s="486">
        <v>1176</v>
      </c>
      <c r="H124" s="486">
        <v>20022</v>
      </c>
      <c r="I124" s="486">
        <v>9869</v>
      </c>
      <c r="J124" s="486">
        <v>10153</v>
      </c>
      <c r="K124" s="486">
        <v>4</v>
      </c>
      <c r="L124" s="486">
        <v>41</v>
      </c>
      <c r="M124" s="486">
        <v>79</v>
      </c>
      <c r="N124" s="486">
        <v>120</v>
      </c>
      <c r="O124" s="486">
        <v>360</v>
      </c>
      <c r="P124" s="486">
        <v>3234</v>
      </c>
      <c r="Q124" s="486">
        <v>2908</v>
      </c>
      <c r="R124" s="486">
        <v>6142</v>
      </c>
      <c r="S124" s="486">
        <v>299</v>
      </c>
      <c r="T124" s="486">
        <v>2342</v>
      </c>
      <c r="U124" s="486">
        <v>2590</v>
      </c>
      <c r="V124" s="486">
        <v>4932</v>
      </c>
      <c r="W124" s="486">
        <v>264</v>
      </c>
      <c r="X124" s="486">
        <v>2235</v>
      </c>
      <c r="Y124" s="486">
        <v>2367</v>
      </c>
      <c r="Z124" s="486">
        <v>4602</v>
      </c>
      <c r="AA124" s="486">
        <v>249</v>
      </c>
      <c r="AB124" s="486">
        <v>2017</v>
      </c>
      <c r="AC124" s="486">
        <v>2209</v>
      </c>
      <c r="AD124" s="511">
        <v>4226</v>
      </c>
      <c r="AE124" s="516">
        <v>115</v>
      </c>
      <c r="AF124" s="492">
        <v>81</v>
      </c>
      <c r="AG124" s="517">
        <v>196</v>
      </c>
      <c r="AH124" s="507">
        <v>3350</v>
      </c>
      <c r="AI124" s="500">
        <v>2643</v>
      </c>
      <c r="AJ124" s="508">
        <v>5993</v>
      </c>
      <c r="AK124" s="569">
        <f>SUM(AK5:AK30,AK32:AK39,AK42:AK54,AK61:AK62,AK64:AK66,AK68:AK72,AK75:AK76,AK78:AK86,AK91)</f>
        <v>54</v>
      </c>
      <c r="AL124" s="569">
        <f t="shared" ref="AL124:AN124" si="0">SUM(AL5:AL30,AL32:AL39,AL42:AL54,AL61:AL62,AL64:AL66,AL68:AL72,AL75:AL76,AL78:AL86,AL91)</f>
        <v>11</v>
      </c>
      <c r="AM124" s="569">
        <f t="shared" si="0"/>
        <v>80</v>
      </c>
      <c r="AN124" s="569">
        <f t="shared" si="0"/>
        <v>1400</v>
      </c>
      <c r="AO124" s="598">
        <v>1545</v>
      </c>
      <c r="AP124" s="607">
        <v>131</v>
      </c>
    </row>
    <row r="125" spans="1:42" s="17" customFormat="1" ht="27" customHeight="1" thickBot="1">
      <c r="A125" s="1259"/>
      <c r="B125" s="1260"/>
      <c r="C125" s="1260"/>
      <c r="D125" s="1260"/>
      <c r="E125" s="1260"/>
      <c r="F125" s="1260"/>
      <c r="G125" s="1260"/>
      <c r="H125" s="1260"/>
      <c r="I125" s="1260"/>
      <c r="J125" s="1260"/>
      <c r="K125" s="1260"/>
      <c r="L125" s="1260"/>
      <c r="M125" s="1260"/>
      <c r="N125" s="1260"/>
      <c r="O125" s="1260"/>
      <c r="P125" s="1260"/>
      <c r="Q125" s="1260"/>
      <c r="R125" s="1260"/>
      <c r="S125" s="1260"/>
      <c r="T125" s="1260"/>
      <c r="U125" s="1260"/>
      <c r="V125" s="1260"/>
      <c r="W125" s="1260"/>
      <c r="X125" s="1260"/>
      <c r="Y125" s="1260"/>
      <c r="Z125" s="1260"/>
      <c r="AA125" s="1260"/>
      <c r="AB125" s="1260"/>
      <c r="AC125" s="1260"/>
      <c r="AD125" s="1260"/>
      <c r="AE125" s="1260"/>
      <c r="AF125" s="1260"/>
      <c r="AG125" s="1260"/>
      <c r="AH125" s="1260"/>
      <c r="AI125" s="1260"/>
      <c r="AJ125" s="1260"/>
      <c r="AK125" s="1260"/>
      <c r="AL125" s="1260"/>
      <c r="AM125" s="1260"/>
      <c r="AN125" s="1260"/>
      <c r="AO125" s="1260"/>
      <c r="AP125" s="1261"/>
    </row>
    <row r="126" spans="1:42" s="17" customFormat="1" ht="27" customHeight="1">
      <c r="A126" s="1257" t="s">
        <v>717</v>
      </c>
      <c r="B126" s="1258"/>
      <c r="C126" s="1258"/>
      <c r="D126" s="487">
        <v>14</v>
      </c>
      <c r="E126" s="487">
        <v>0</v>
      </c>
      <c r="F126" s="487">
        <v>200</v>
      </c>
      <c r="G126" s="487">
        <v>130</v>
      </c>
      <c r="H126" s="487">
        <v>2422</v>
      </c>
      <c r="I126" s="487">
        <v>1133</v>
      </c>
      <c r="J126" s="487">
        <v>1289</v>
      </c>
      <c r="K126" s="487">
        <v>4</v>
      </c>
      <c r="L126" s="487">
        <v>41</v>
      </c>
      <c r="M126" s="487">
        <v>79</v>
      </c>
      <c r="N126" s="487">
        <v>120</v>
      </c>
      <c r="O126" s="487">
        <v>23</v>
      </c>
      <c r="P126" s="487">
        <v>230</v>
      </c>
      <c r="Q126" s="487">
        <v>259</v>
      </c>
      <c r="R126" s="487">
        <v>489</v>
      </c>
      <c r="S126" s="487">
        <v>22</v>
      </c>
      <c r="T126" s="487">
        <v>218</v>
      </c>
      <c r="U126" s="487">
        <v>246</v>
      </c>
      <c r="V126" s="487">
        <v>464</v>
      </c>
      <c r="W126" s="487">
        <v>31</v>
      </c>
      <c r="X126" s="487">
        <v>273</v>
      </c>
      <c r="Y126" s="487">
        <v>250</v>
      </c>
      <c r="Z126" s="487">
        <v>523</v>
      </c>
      <c r="AA126" s="487">
        <v>50</v>
      </c>
      <c r="AB126" s="487">
        <v>371</v>
      </c>
      <c r="AC126" s="487">
        <v>455</v>
      </c>
      <c r="AD126" s="509">
        <v>826</v>
      </c>
      <c r="AE126" s="512">
        <v>28</v>
      </c>
      <c r="AF126" s="490">
        <v>19</v>
      </c>
      <c r="AG126" s="513">
        <v>47</v>
      </c>
      <c r="AH126" s="503">
        <v>229</v>
      </c>
      <c r="AI126" s="498">
        <v>256</v>
      </c>
      <c r="AJ126" s="504">
        <v>485</v>
      </c>
      <c r="AK126" s="563">
        <v>9</v>
      </c>
      <c r="AL126" s="564">
        <v>4</v>
      </c>
      <c r="AM126" s="565">
        <v>12</v>
      </c>
      <c r="AN126" s="588">
        <v>223</v>
      </c>
      <c r="AO126" s="596">
        <v>248</v>
      </c>
      <c r="AP126" s="606">
        <v>19</v>
      </c>
    </row>
    <row r="127" spans="1:42" s="17" customFormat="1" ht="27" customHeight="1">
      <c r="A127" s="1241" t="s">
        <v>707</v>
      </c>
      <c r="B127" s="1242"/>
      <c r="C127" s="1242"/>
      <c r="D127" s="480">
        <v>16</v>
      </c>
      <c r="E127" s="480">
        <v>0</v>
      </c>
      <c r="F127" s="480">
        <v>260</v>
      </c>
      <c r="G127" s="480">
        <v>352</v>
      </c>
      <c r="H127" s="480">
        <v>6241</v>
      </c>
      <c r="I127" s="480">
        <v>2641</v>
      </c>
      <c r="J127" s="480">
        <v>3600</v>
      </c>
      <c r="K127" s="480">
        <v>0</v>
      </c>
      <c r="L127" s="480">
        <v>0</v>
      </c>
      <c r="M127" s="480">
        <v>0</v>
      </c>
      <c r="N127" s="480">
        <v>0</v>
      </c>
      <c r="O127" s="480">
        <v>101</v>
      </c>
      <c r="P127" s="480">
        <v>903</v>
      </c>
      <c r="Q127" s="480">
        <v>1058</v>
      </c>
      <c r="R127" s="480">
        <v>1961</v>
      </c>
      <c r="S127" s="480">
        <v>89</v>
      </c>
      <c r="T127" s="480">
        <v>673</v>
      </c>
      <c r="U127" s="480">
        <v>1043</v>
      </c>
      <c r="V127" s="480">
        <v>1716</v>
      </c>
      <c r="W127" s="480">
        <v>88</v>
      </c>
      <c r="X127" s="480">
        <v>628</v>
      </c>
      <c r="Y127" s="480">
        <v>855</v>
      </c>
      <c r="Z127" s="480">
        <v>1483</v>
      </c>
      <c r="AA127" s="480">
        <v>74</v>
      </c>
      <c r="AB127" s="480">
        <v>437</v>
      </c>
      <c r="AC127" s="480">
        <v>644</v>
      </c>
      <c r="AD127" s="510">
        <v>1081</v>
      </c>
      <c r="AE127" s="514">
        <v>31</v>
      </c>
      <c r="AF127" s="491">
        <v>25</v>
      </c>
      <c r="AG127" s="515">
        <v>56</v>
      </c>
      <c r="AH127" s="505">
        <v>829</v>
      </c>
      <c r="AI127" s="499">
        <v>1014</v>
      </c>
      <c r="AJ127" s="506">
        <v>1843</v>
      </c>
      <c r="AK127" s="566">
        <v>15</v>
      </c>
      <c r="AL127" s="567">
        <v>2</v>
      </c>
      <c r="AM127" s="568">
        <v>24</v>
      </c>
      <c r="AN127" s="589">
        <v>393</v>
      </c>
      <c r="AO127" s="597">
        <v>434</v>
      </c>
      <c r="AP127" s="603">
        <v>38</v>
      </c>
    </row>
    <row r="128" spans="1:42" s="17" customFormat="1" ht="27" customHeight="1">
      <c r="A128" s="1241" t="s">
        <v>693</v>
      </c>
      <c r="B128" s="1242"/>
      <c r="C128" s="1242"/>
      <c r="D128" s="480">
        <v>8</v>
      </c>
      <c r="E128" s="480">
        <v>0</v>
      </c>
      <c r="F128" s="480">
        <v>120</v>
      </c>
      <c r="G128" s="480">
        <v>122</v>
      </c>
      <c r="H128" s="480">
        <v>2877</v>
      </c>
      <c r="I128" s="480">
        <v>1145</v>
      </c>
      <c r="J128" s="480">
        <v>1732</v>
      </c>
      <c r="K128" s="480">
        <v>0</v>
      </c>
      <c r="L128" s="480">
        <v>0</v>
      </c>
      <c r="M128" s="480">
        <v>0</v>
      </c>
      <c r="N128" s="480">
        <v>0</v>
      </c>
      <c r="O128" s="480">
        <v>38</v>
      </c>
      <c r="P128" s="480">
        <v>417</v>
      </c>
      <c r="Q128" s="480">
        <v>539</v>
      </c>
      <c r="R128" s="480">
        <v>956</v>
      </c>
      <c r="S128" s="480">
        <v>29</v>
      </c>
      <c r="T128" s="480">
        <v>273</v>
      </c>
      <c r="U128" s="480">
        <v>412</v>
      </c>
      <c r="V128" s="480">
        <v>685</v>
      </c>
      <c r="W128" s="480">
        <v>25</v>
      </c>
      <c r="X128" s="480">
        <v>243</v>
      </c>
      <c r="Y128" s="480">
        <v>396</v>
      </c>
      <c r="Z128" s="480">
        <v>639</v>
      </c>
      <c r="AA128" s="480">
        <v>30</v>
      </c>
      <c r="AB128" s="480">
        <v>212</v>
      </c>
      <c r="AC128" s="480">
        <v>385</v>
      </c>
      <c r="AD128" s="510">
        <v>597</v>
      </c>
      <c r="AE128" s="514">
        <v>8</v>
      </c>
      <c r="AF128" s="491">
        <v>0</v>
      </c>
      <c r="AG128" s="515">
        <v>8</v>
      </c>
      <c r="AH128" s="505">
        <v>352</v>
      </c>
      <c r="AI128" s="499">
        <v>475</v>
      </c>
      <c r="AJ128" s="506">
        <v>827</v>
      </c>
      <c r="AK128" s="566">
        <v>5</v>
      </c>
      <c r="AL128" s="567">
        <v>1</v>
      </c>
      <c r="AM128" s="568">
        <v>7</v>
      </c>
      <c r="AN128" s="589">
        <v>164</v>
      </c>
      <c r="AO128" s="597">
        <v>177</v>
      </c>
      <c r="AP128" s="603">
        <v>12</v>
      </c>
    </row>
    <row r="129" spans="1:42" s="17" customFormat="1" ht="27" customHeight="1">
      <c r="A129" s="1241" t="s">
        <v>694</v>
      </c>
      <c r="B129" s="1242"/>
      <c r="C129" s="1242"/>
      <c r="D129" s="480">
        <v>18</v>
      </c>
      <c r="E129" s="480">
        <v>0</v>
      </c>
      <c r="F129" s="480">
        <v>147</v>
      </c>
      <c r="G129" s="480">
        <v>171</v>
      </c>
      <c r="H129" s="480">
        <v>1894</v>
      </c>
      <c r="I129" s="480">
        <v>876</v>
      </c>
      <c r="J129" s="480">
        <v>1018</v>
      </c>
      <c r="K129" s="480">
        <v>0</v>
      </c>
      <c r="L129" s="480">
        <v>0</v>
      </c>
      <c r="M129" s="480">
        <v>0</v>
      </c>
      <c r="N129" s="480">
        <v>0</v>
      </c>
      <c r="O129" s="480">
        <v>73</v>
      </c>
      <c r="P129" s="480">
        <v>339</v>
      </c>
      <c r="Q129" s="480">
        <v>298</v>
      </c>
      <c r="R129" s="480">
        <v>637</v>
      </c>
      <c r="S129" s="480">
        <v>40</v>
      </c>
      <c r="T129" s="480">
        <v>209</v>
      </c>
      <c r="U129" s="480">
        <v>224</v>
      </c>
      <c r="V129" s="480">
        <v>433</v>
      </c>
      <c r="W129" s="480">
        <v>27</v>
      </c>
      <c r="X129" s="480">
        <v>156</v>
      </c>
      <c r="Y129" s="480">
        <v>243</v>
      </c>
      <c r="Z129" s="480">
        <v>399</v>
      </c>
      <c r="AA129" s="480">
        <v>31</v>
      </c>
      <c r="AB129" s="480">
        <v>172</v>
      </c>
      <c r="AC129" s="480">
        <v>253</v>
      </c>
      <c r="AD129" s="510">
        <v>425</v>
      </c>
      <c r="AE129" s="514">
        <v>32</v>
      </c>
      <c r="AF129" s="491">
        <v>29</v>
      </c>
      <c r="AG129" s="515">
        <v>61</v>
      </c>
      <c r="AH129" s="505">
        <v>256</v>
      </c>
      <c r="AI129" s="499">
        <v>260</v>
      </c>
      <c r="AJ129" s="506">
        <v>516</v>
      </c>
      <c r="AK129" s="566">
        <v>15</v>
      </c>
      <c r="AL129" s="567">
        <v>1</v>
      </c>
      <c r="AM129" s="568">
        <v>8</v>
      </c>
      <c r="AN129" s="589">
        <v>159</v>
      </c>
      <c r="AO129" s="597">
        <v>183</v>
      </c>
      <c r="AP129" s="603">
        <v>13</v>
      </c>
    </row>
    <row r="130" spans="1:42" s="17" customFormat="1" ht="27" customHeight="1" thickBot="1">
      <c r="A130" s="1243" t="s">
        <v>708</v>
      </c>
      <c r="B130" s="1244"/>
      <c r="C130" s="1244"/>
      <c r="D130" s="486">
        <v>13</v>
      </c>
      <c r="E130" s="486">
        <v>0</v>
      </c>
      <c r="F130" s="486">
        <v>211</v>
      </c>
      <c r="G130" s="486">
        <v>401</v>
      </c>
      <c r="H130" s="486">
        <v>6588</v>
      </c>
      <c r="I130" s="486">
        <v>4074</v>
      </c>
      <c r="J130" s="486">
        <v>2514</v>
      </c>
      <c r="K130" s="486">
        <v>0</v>
      </c>
      <c r="L130" s="486">
        <v>0</v>
      </c>
      <c r="M130" s="486">
        <v>0</v>
      </c>
      <c r="N130" s="486">
        <v>0</v>
      </c>
      <c r="O130" s="486">
        <v>125</v>
      </c>
      <c r="P130" s="486">
        <v>1345</v>
      </c>
      <c r="Q130" s="486">
        <v>754</v>
      </c>
      <c r="R130" s="486">
        <v>2099</v>
      </c>
      <c r="S130" s="486">
        <v>119</v>
      </c>
      <c r="T130" s="486">
        <v>969</v>
      </c>
      <c r="U130" s="486">
        <v>665</v>
      </c>
      <c r="V130" s="486">
        <v>1634</v>
      </c>
      <c r="W130" s="486">
        <v>93</v>
      </c>
      <c r="X130" s="486">
        <v>935</v>
      </c>
      <c r="Y130" s="486">
        <v>623</v>
      </c>
      <c r="Z130" s="486">
        <v>1558</v>
      </c>
      <c r="AA130" s="486">
        <v>64</v>
      </c>
      <c r="AB130" s="486">
        <v>825</v>
      </c>
      <c r="AC130" s="486">
        <v>472</v>
      </c>
      <c r="AD130" s="511">
        <v>1297</v>
      </c>
      <c r="AE130" s="516">
        <v>16</v>
      </c>
      <c r="AF130" s="492">
        <v>8</v>
      </c>
      <c r="AG130" s="517">
        <v>24</v>
      </c>
      <c r="AH130" s="507">
        <v>1684</v>
      </c>
      <c r="AI130" s="500">
        <v>638</v>
      </c>
      <c r="AJ130" s="508">
        <v>2322</v>
      </c>
      <c r="AK130" s="569">
        <v>10</v>
      </c>
      <c r="AL130" s="570">
        <v>3</v>
      </c>
      <c r="AM130" s="571">
        <v>29</v>
      </c>
      <c r="AN130" s="590">
        <v>461</v>
      </c>
      <c r="AO130" s="598">
        <v>503</v>
      </c>
      <c r="AP130" s="607">
        <v>49</v>
      </c>
    </row>
    <row r="132" spans="1:42" ht="15.75" thickBot="1"/>
    <row r="133" spans="1:42">
      <c r="A133" s="1237" t="s">
        <v>140</v>
      </c>
      <c r="B133" s="28"/>
      <c r="C133" s="28" t="s">
        <v>739</v>
      </c>
      <c r="D133" s="45">
        <v>24</v>
      </c>
      <c r="E133" s="45"/>
      <c r="F133" s="45">
        <v>389</v>
      </c>
      <c r="G133" s="45">
        <v>397</v>
      </c>
      <c r="H133" s="45">
        <v>7334</v>
      </c>
      <c r="I133" s="45">
        <v>3210</v>
      </c>
      <c r="J133" s="45">
        <v>4124</v>
      </c>
      <c r="M133" s="50"/>
      <c r="N133" s="50"/>
      <c r="O133" s="50"/>
      <c r="P133" s="50"/>
      <c r="Q133" s="49"/>
      <c r="R133" s="49"/>
      <c r="S133" s="49"/>
      <c r="T133" s="49"/>
    </row>
    <row r="134" spans="1:42">
      <c r="A134" s="1238"/>
      <c r="B134" s="3"/>
      <c r="C134" s="3" t="s">
        <v>740</v>
      </c>
      <c r="D134" s="20">
        <v>4</v>
      </c>
      <c r="E134" s="20"/>
      <c r="F134" s="20">
        <v>93</v>
      </c>
      <c r="G134" s="20">
        <v>88</v>
      </c>
      <c r="H134" s="20">
        <v>2259</v>
      </c>
      <c r="I134" s="20">
        <v>855</v>
      </c>
      <c r="J134" s="20">
        <v>1404</v>
      </c>
      <c r="M134" s="50"/>
      <c r="N134" s="50"/>
      <c r="O134" s="50"/>
      <c r="P134" s="50"/>
      <c r="Q134" s="49"/>
      <c r="R134" s="49"/>
      <c r="S134" s="49"/>
      <c r="T134" s="49"/>
    </row>
    <row r="135" spans="1:42" ht="15.75" thickBot="1">
      <c r="A135" s="1239"/>
      <c r="B135" s="53"/>
      <c r="C135" s="53" t="s">
        <v>741</v>
      </c>
      <c r="D135" s="54">
        <v>19</v>
      </c>
      <c r="E135" s="54"/>
      <c r="F135" s="54">
        <v>253</v>
      </c>
      <c r="G135" s="54">
        <v>427</v>
      </c>
      <c r="H135" s="54">
        <v>6708</v>
      </c>
      <c r="I135" s="54">
        <v>3989</v>
      </c>
      <c r="J135" s="54">
        <v>2719</v>
      </c>
      <c r="M135" s="50"/>
      <c r="N135" s="50"/>
      <c r="O135" s="50"/>
      <c r="P135" s="50"/>
      <c r="Q135" s="49"/>
      <c r="R135" s="49"/>
      <c r="S135" s="49"/>
      <c r="T135" s="49"/>
    </row>
    <row r="136" spans="1:42">
      <c r="A136" s="1237" t="s">
        <v>15</v>
      </c>
      <c r="B136" s="28"/>
      <c r="C136" s="28" t="s">
        <v>739</v>
      </c>
      <c r="D136" s="45"/>
      <c r="E136" s="45"/>
      <c r="F136" s="45"/>
      <c r="G136" s="28"/>
      <c r="H136" s="28"/>
      <c r="I136" s="28"/>
      <c r="J136" s="29"/>
      <c r="M136" s="50"/>
      <c r="N136" s="49"/>
      <c r="O136" s="49"/>
      <c r="P136" s="49"/>
      <c r="Q136" s="49"/>
      <c r="R136" s="49"/>
      <c r="S136" s="49"/>
      <c r="T136" s="49"/>
    </row>
    <row r="137" spans="1:42">
      <c r="A137" s="1238"/>
      <c r="B137" s="3"/>
      <c r="C137" s="3" t="s">
        <v>740</v>
      </c>
      <c r="D137" s="20">
        <v>1</v>
      </c>
      <c r="E137" s="20"/>
      <c r="F137" s="20"/>
      <c r="G137" s="20">
        <v>1</v>
      </c>
      <c r="H137" s="20">
        <v>21</v>
      </c>
      <c r="I137" s="20">
        <v>8</v>
      </c>
      <c r="J137" s="20">
        <v>13</v>
      </c>
      <c r="M137" s="50"/>
      <c r="N137" s="50"/>
      <c r="O137" s="50"/>
      <c r="P137" s="50"/>
      <c r="Q137" s="50"/>
      <c r="R137" s="50"/>
      <c r="S137" s="50"/>
      <c r="T137" s="50"/>
    </row>
    <row r="138" spans="1:42" ht="15.75" thickBot="1">
      <c r="A138" s="1239"/>
      <c r="B138" s="53"/>
      <c r="C138" s="53" t="s">
        <v>741</v>
      </c>
      <c r="D138" s="54">
        <v>1</v>
      </c>
      <c r="E138" s="54"/>
      <c r="F138" s="54">
        <v>16</v>
      </c>
      <c r="G138" s="54">
        <v>15</v>
      </c>
      <c r="H138" s="54">
        <v>249</v>
      </c>
      <c r="I138" s="54">
        <v>134</v>
      </c>
      <c r="J138" s="54">
        <v>115</v>
      </c>
      <c r="M138" s="50"/>
      <c r="N138" s="50"/>
      <c r="O138" s="50"/>
      <c r="P138" s="50"/>
      <c r="Q138" s="49"/>
      <c r="R138" s="49"/>
      <c r="S138" s="49"/>
      <c r="T138" s="49"/>
    </row>
    <row r="139" spans="1:42">
      <c r="A139" s="1237" t="s">
        <v>28</v>
      </c>
      <c r="B139" s="28"/>
      <c r="C139" s="28" t="s">
        <v>739</v>
      </c>
      <c r="D139" s="45">
        <v>1</v>
      </c>
      <c r="E139" s="45"/>
      <c r="F139" s="45">
        <v>12</v>
      </c>
      <c r="G139" s="45">
        <v>26</v>
      </c>
      <c r="H139" s="45">
        <v>282</v>
      </c>
      <c r="I139" s="45">
        <v>108</v>
      </c>
      <c r="J139" s="45">
        <v>174</v>
      </c>
      <c r="M139" s="50"/>
      <c r="N139" s="50"/>
      <c r="O139" s="50"/>
      <c r="P139" s="50"/>
      <c r="Q139" s="49"/>
      <c r="R139" s="49"/>
      <c r="S139" s="49"/>
      <c r="T139" s="49"/>
    </row>
    <row r="140" spans="1:42">
      <c r="A140" s="1238"/>
      <c r="B140" s="3"/>
      <c r="C140" s="3" t="s">
        <v>740</v>
      </c>
      <c r="D140" s="20">
        <v>1</v>
      </c>
      <c r="E140" s="20"/>
      <c r="F140" s="20">
        <v>11</v>
      </c>
      <c r="G140" s="20">
        <v>10</v>
      </c>
      <c r="H140" s="20">
        <v>271</v>
      </c>
      <c r="I140" s="20">
        <v>130</v>
      </c>
      <c r="J140" s="20">
        <v>141</v>
      </c>
      <c r="M140" s="50"/>
      <c r="N140" s="50"/>
      <c r="O140" s="50"/>
      <c r="P140" s="50"/>
      <c r="Q140" s="50"/>
      <c r="R140" s="50"/>
      <c r="S140" s="50"/>
      <c r="T140" s="50"/>
    </row>
    <row r="141" spans="1:42" ht="15.75" thickBot="1">
      <c r="A141" s="1239"/>
      <c r="B141" s="53"/>
      <c r="C141" s="53" t="s">
        <v>741</v>
      </c>
      <c r="D141" s="54">
        <v>1</v>
      </c>
      <c r="E141" s="54"/>
      <c r="F141" s="54">
        <v>8</v>
      </c>
      <c r="G141" s="54">
        <v>13</v>
      </c>
      <c r="H141" s="54">
        <v>142</v>
      </c>
      <c r="I141" s="54">
        <v>57</v>
      </c>
      <c r="J141" s="54">
        <v>85</v>
      </c>
      <c r="M141" s="50"/>
      <c r="N141" s="50"/>
      <c r="O141" s="50"/>
      <c r="P141" s="50"/>
      <c r="Q141" s="49"/>
      <c r="R141" s="49"/>
      <c r="S141" s="49"/>
      <c r="T141" s="49"/>
    </row>
    <row r="142" spans="1:42">
      <c r="A142" s="1237" t="s">
        <v>84</v>
      </c>
      <c r="B142" s="28"/>
      <c r="C142" s="28" t="s">
        <v>739</v>
      </c>
      <c r="D142" s="45">
        <v>1</v>
      </c>
      <c r="E142" s="45"/>
      <c r="F142" s="45">
        <v>8</v>
      </c>
      <c r="G142" s="45">
        <v>8</v>
      </c>
      <c r="H142" s="45">
        <v>118</v>
      </c>
      <c r="I142" s="45">
        <v>56</v>
      </c>
      <c r="J142" s="45">
        <v>62</v>
      </c>
      <c r="M142" s="50"/>
      <c r="N142" s="50"/>
      <c r="O142" s="50"/>
      <c r="P142" s="50"/>
      <c r="Q142" s="49"/>
      <c r="R142" s="49"/>
      <c r="S142" s="49"/>
      <c r="T142" s="49"/>
    </row>
    <row r="143" spans="1:42">
      <c r="A143" s="1238"/>
      <c r="B143" s="3"/>
      <c r="C143" s="3" t="s">
        <v>740</v>
      </c>
      <c r="D143" s="20">
        <v>1</v>
      </c>
      <c r="E143" s="20"/>
      <c r="F143" s="20">
        <v>3</v>
      </c>
      <c r="G143" s="20">
        <v>2</v>
      </c>
      <c r="H143" s="20">
        <v>26</v>
      </c>
      <c r="I143" s="20">
        <v>13</v>
      </c>
      <c r="J143" s="20">
        <v>13</v>
      </c>
      <c r="M143" s="50"/>
      <c r="N143" s="50"/>
      <c r="O143" s="50"/>
      <c r="P143" s="50"/>
      <c r="Q143" s="50"/>
      <c r="R143" s="50"/>
      <c r="S143" s="50"/>
      <c r="T143" s="50"/>
    </row>
    <row r="144" spans="1:42" ht="15.75" thickBot="1">
      <c r="A144" s="1239"/>
      <c r="B144" s="53"/>
      <c r="C144" s="53" t="s">
        <v>741</v>
      </c>
      <c r="D144" s="54">
        <v>3</v>
      </c>
      <c r="E144" s="54"/>
      <c r="F144" s="54">
        <v>26</v>
      </c>
      <c r="G144" s="54">
        <v>28</v>
      </c>
      <c r="H144" s="54">
        <v>387</v>
      </c>
      <c r="I144" s="54">
        <v>198</v>
      </c>
      <c r="J144" s="54">
        <v>189</v>
      </c>
      <c r="M144" s="50"/>
      <c r="N144" s="50"/>
      <c r="O144" s="50"/>
      <c r="P144" s="50"/>
      <c r="Q144" s="49"/>
      <c r="R144" s="49"/>
      <c r="S144" s="49"/>
      <c r="T144" s="49"/>
    </row>
    <row r="145" spans="1:20">
      <c r="A145" s="1237" t="s">
        <v>117</v>
      </c>
      <c r="B145" s="28"/>
      <c r="C145" s="28" t="s">
        <v>739</v>
      </c>
      <c r="D145" s="45"/>
      <c r="E145" s="45"/>
      <c r="F145" s="45"/>
      <c r="G145" s="28"/>
      <c r="H145" s="28"/>
      <c r="I145" s="28"/>
      <c r="J145" s="29"/>
      <c r="M145" s="50"/>
      <c r="N145" s="49"/>
      <c r="O145" s="49"/>
      <c r="P145" s="49"/>
      <c r="Q145" s="49"/>
      <c r="R145" s="49"/>
      <c r="S145" s="49"/>
      <c r="T145" s="49"/>
    </row>
    <row r="146" spans="1:20">
      <c r="A146" s="1238"/>
      <c r="B146" s="3"/>
      <c r="C146" s="3" t="s">
        <v>740</v>
      </c>
      <c r="D146" s="20"/>
      <c r="E146" s="20"/>
      <c r="F146" s="20"/>
      <c r="G146" s="3"/>
      <c r="H146" s="3"/>
      <c r="I146" s="3"/>
      <c r="J146" s="30"/>
      <c r="M146" s="50"/>
      <c r="N146" s="49"/>
      <c r="O146" s="49"/>
      <c r="P146" s="49"/>
      <c r="Q146" s="49"/>
      <c r="R146" s="49"/>
      <c r="S146" s="49"/>
      <c r="T146" s="49"/>
    </row>
    <row r="147" spans="1:20" ht="15.75" thickBot="1">
      <c r="A147" s="1239"/>
      <c r="B147" s="53"/>
      <c r="C147" s="53" t="s">
        <v>741</v>
      </c>
      <c r="D147" s="54">
        <v>2</v>
      </c>
      <c r="E147" s="54"/>
      <c r="F147" s="54">
        <v>24</v>
      </c>
      <c r="G147" s="54">
        <v>18</v>
      </c>
      <c r="H147" s="54">
        <v>245</v>
      </c>
      <c r="I147" s="54">
        <v>103</v>
      </c>
      <c r="J147" s="54">
        <v>142</v>
      </c>
      <c r="M147" s="50"/>
      <c r="N147" s="50"/>
      <c r="O147" s="50"/>
      <c r="P147" s="50"/>
      <c r="Q147" s="49"/>
      <c r="R147" s="49"/>
      <c r="S147" s="49"/>
      <c r="T147" s="49"/>
    </row>
    <row r="148" spans="1:20">
      <c r="A148" s="1237" t="s">
        <v>390</v>
      </c>
      <c r="B148" s="28"/>
      <c r="C148" s="28" t="s">
        <v>739</v>
      </c>
      <c r="D148" s="45">
        <v>4</v>
      </c>
      <c r="E148" s="45"/>
      <c r="F148" s="45">
        <v>51</v>
      </c>
      <c r="G148" s="45">
        <v>51</v>
      </c>
      <c r="H148" s="45">
        <v>929</v>
      </c>
      <c r="I148" s="45">
        <v>400</v>
      </c>
      <c r="J148" s="45">
        <v>529</v>
      </c>
      <c r="M148" s="50"/>
      <c r="N148" s="50"/>
      <c r="O148" s="50"/>
      <c r="P148" s="50"/>
      <c r="Q148" s="49"/>
      <c r="R148" s="49"/>
      <c r="S148" s="49"/>
      <c r="T148" s="49"/>
    </row>
    <row r="149" spans="1:20">
      <c r="A149" s="1238"/>
      <c r="B149" s="3"/>
      <c r="C149" s="3" t="s">
        <v>740</v>
      </c>
      <c r="D149" s="20">
        <v>1</v>
      </c>
      <c r="E149" s="20"/>
      <c r="F149" s="20">
        <v>13</v>
      </c>
      <c r="G149" s="20">
        <v>21</v>
      </c>
      <c r="H149" s="20">
        <v>300</v>
      </c>
      <c r="I149" s="20">
        <v>139</v>
      </c>
      <c r="J149" s="20">
        <v>161</v>
      </c>
      <c r="M149" s="50"/>
      <c r="N149" s="50"/>
      <c r="O149" s="50"/>
      <c r="P149" s="50"/>
      <c r="Q149" s="50"/>
      <c r="R149" s="50"/>
      <c r="S149" s="50"/>
      <c r="T149" s="50"/>
    </row>
    <row r="150" spans="1:20" ht="15.75" thickBot="1">
      <c r="A150" s="1239"/>
      <c r="B150" s="53"/>
      <c r="C150" s="53" t="s">
        <v>741</v>
      </c>
      <c r="D150" s="54">
        <v>4</v>
      </c>
      <c r="E150" s="54"/>
      <c r="F150" s="54">
        <v>23</v>
      </c>
      <c r="G150" s="54">
        <v>58</v>
      </c>
      <c r="H150" s="54">
        <v>667</v>
      </c>
      <c r="I150" s="54">
        <v>435</v>
      </c>
      <c r="J150" s="54">
        <v>232</v>
      </c>
      <c r="M150" s="50"/>
      <c r="N150" s="50"/>
      <c r="O150" s="50"/>
      <c r="P150" s="50"/>
      <c r="Q150" s="49"/>
      <c r="R150" s="49"/>
      <c r="S150" s="49"/>
      <c r="T150" s="49"/>
    </row>
    <row r="151" spans="1:20">
      <c r="A151" s="1237" t="s">
        <v>442</v>
      </c>
      <c r="B151" s="28"/>
      <c r="C151" s="28" t="s">
        <v>739</v>
      </c>
      <c r="D151" s="45"/>
      <c r="E151" s="45"/>
      <c r="F151" s="45"/>
      <c r="G151" s="28"/>
      <c r="H151" s="28"/>
      <c r="I151" s="28"/>
      <c r="J151" s="29"/>
      <c r="M151" s="50"/>
      <c r="N151" s="49"/>
      <c r="O151" s="49"/>
      <c r="P151" s="49"/>
      <c r="Q151" s="49"/>
      <c r="R151" s="49"/>
      <c r="S151" s="49"/>
      <c r="T151" s="49"/>
    </row>
    <row r="152" spans="1:20">
      <c r="A152" s="1238"/>
      <c r="B152" s="3"/>
      <c r="C152" s="3" t="s">
        <v>740</v>
      </c>
      <c r="D152" s="20"/>
      <c r="E152" s="20"/>
      <c r="F152" s="20"/>
      <c r="G152" s="3"/>
      <c r="H152" s="3"/>
      <c r="I152" s="3"/>
      <c r="J152" s="30"/>
      <c r="M152" s="50"/>
      <c r="N152" s="49"/>
      <c r="O152" s="49"/>
      <c r="P152" s="49"/>
      <c r="Q152" s="49"/>
      <c r="R152" s="49"/>
      <c r="S152" s="49"/>
      <c r="T152" s="49"/>
    </row>
    <row r="153" spans="1:20" ht="15.75" thickBot="1">
      <c r="A153" s="1240"/>
      <c r="B153" s="51"/>
      <c r="C153" s="51" t="s">
        <v>741</v>
      </c>
      <c r="D153" s="52">
        <v>1</v>
      </c>
      <c r="E153" s="52"/>
      <c r="F153" s="52">
        <v>8</v>
      </c>
      <c r="G153" s="52">
        <v>13</v>
      </c>
      <c r="H153" s="52">
        <v>84</v>
      </c>
      <c r="I153" s="52">
        <v>34</v>
      </c>
      <c r="J153" s="52">
        <v>50</v>
      </c>
      <c r="M153" s="50"/>
      <c r="N153" s="50"/>
      <c r="O153" s="50"/>
      <c r="P153" s="50"/>
      <c r="Q153" s="49"/>
      <c r="R153" s="49"/>
      <c r="S153" s="49"/>
      <c r="T153" s="49"/>
    </row>
    <row r="154" spans="1:20">
      <c r="M154" s="49"/>
      <c r="N154" s="49"/>
      <c r="O154" s="49"/>
      <c r="P154" s="49"/>
      <c r="Q154" s="49"/>
      <c r="R154" s="49"/>
      <c r="S154" s="49"/>
      <c r="T154" s="49"/>
    </row>
  </sheetData>
  <sheetProtection password="E71B" sheet="1" objects="1" scenarios="1"/>
  <mergeCells count="67">
    <mergeCell ref="AP3:AP4"/>
    <mergeCell ref="AH3:AJ3"/>
    <mergeCell ref="AK3:AM3"/>
    <mergeCell ref="AN3:AN4"/>
    <mergeCell ref="C3:C4"/>
    <mergeCell ref="AO3:AO4"/>
    <mergeCell ref="G3:J3"/>
    <mergeCell ref="D3:D4"/>
    <mergeCell ref="E3:E4"/>
    <mergeCell ref="F3:F4"/>
    <mergeCell ref="K3:N3"/>
    <mergeCell ref="O3:R3"/>
    <mergeCell ref="S3:V3"/>
    <mergeCell ref="W3:Z3"/>
    <mergeCell ref="AE3:AG3"/>
    <mergeCell ref="AA3:AD3"/>
    <mergeCell ref="B3:B4"/>
    <mergeCell ref="A3:A4"/>
    <mergeCell ref="A55:C55"/>
    <mergeCell ref="A58:C58"/>
    <mergeCell ref="A59:C59"/>
    <mergeCell ref="A56:C56"/>
    <mergeCell ref="A57:C57"/>
    <mergeCell ref="A40:C40"/>
    <mergeCell ref="A31:C31"/>
    <mergeCell ref="A41:C41"/>
    <mergeCell ref="A93:AP93"/>
    <mergeCell ref="B97:AP97"/>
    <mergeCell ref="B101:AP101"/>
    <mergeCell ref="A105:AP105"/>
    <mergeCell ref="A60:C60"/>
    <mergeCell ref="A63:C63"/>
    <mergeCell ref="A67:C67"/>
    <mergeCell ref="A92:C92"/>
    <mergeCell ref="A73:C73"/>
    <mergeCell ref="A74:C74"/>
    <mergeCell ref="A77:C77"/>
    <mergeCell ref="A87:C87"/>
    <mergeCell ref="A88:C88"/>
    <mergeCell ref="A90:C90"/>
    <mergeCell ref="A89:C89"/>
    <mergeCell ref="A126:C126"/>
    <mergeCell ref="A125:AP125"/>
    <mergeCell ref="A94:B96"/>
    <mergeCell ref="A98:B100"/>
    <mergeCell ref="A102:B104"/>
    <mergeCell ref="A106:B108"/>
    <mergeCell ref="B109:AP109"/>
    <mergeCell ref="B113:AP113"/>
    <mergeCell ref="C117:AP117"/>
    <mergeCell ref="B121:AP121"/>
    <mergeCell ref="A1:AP1"/>
    <mergeCell ref="A148:A150"/>
    <mergeCell ref="A151:A153"/>
    <mergeCell ref="A133:A135"/>
    <mergeCell ref="A136:A138"/>
    <mergeCell ref="A139:A141"/>
    <mergeCell ref="A142:A144"/>
    <mergeCell ref="A145:A147"/>
    <mergeCell ref="A127:C127"/>
    <mergeCell ref="A128:C128"/>
    <mergeCell ref="A129:C129"/>
    <mergeCell ref="A130:C130"/>
    <mergeCell ref="A110:B112"/>
    <mergeCell ref="A114:B116"/>
    <mergeCell ref="A118:B120"/>
    <mergeCell ref="A122:B124"/>
  </mergeCells>
  <pageMargins left="0.31496062992125984" right="0" top="0.62992125984251968" bottom="0.23622047244094491" header="0.31496062992125984" footer="0.31496062992125984"/>
  <pageSetup paperSize="9" scale="49" orientation="landscape" horizontalDpi="0" verticalDpi="0" r:id="rId1"/>
  <colBreaks count="1" manualBreakCount="1">
    <brk id="4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8" sqref="N8"/>
    </sheetView>
  </sheetViews>
  <sheetFormatPr defaultRowHeight="15"/>
  <cols>
    <col min="1" max="1" width="11.140625" style="22" customWidth="1"/>
    <col min="2" max="2" width="10.140625" style="2" customWidth="1"/>
    <col min="3" max="3" width="11" style="2" customWidth="1"/>
    <col min="4" max="4" width="9" style="2" customWidth="1"/>
    <col min="5" max="5" width="8.28515625" style="2" customWidth="1"/>
    <col min="6" max="6" width="9.5703125" style="2" customWidth="1"/>
    <col min="7" max="7" width="7.5703125" style="2" customWidth="1"/>
    <col min="8" max="8" width="8.85546875" style="2" customWidth="1"/>
    <col min="9" max="9" width="9.5703125" style="2" customWidth="1"/>
    <col min="10" max="10" width="8" style="2" customWidth="1"/>
    <col min="11" max="11" width="9.85546875" style="2" customWidth="1"/>
    <col min="12" max="256" width="9.140625" style="2"/>
    <col min="257" max="257" width="13.5703125" style="2" customWidth="1"/>
    <col min="258" max="258" width="10" style="2" customWidth="1"/>
    <col min="259" max="259" width="15.5703125" style="2" customWidth="1"/>
    <col min="260" max="260" width="10.5703125" style="2" customWidth="1"/>
    <col min="261" max="261" width="11.42578125" style="2" customWidth="1"/>
    <col min="262" max="262" width="9.7109375" style="2" bestFit="1" customWidth="1"/>
    <col min="263" max="263" width="8.5703125" style="2" customWidth="1"/>
    <col min="264" max="264" width="10" style="2" customWidth="1"/>
    <col min="265" max="265" width="9.7109375" style="2" bestFit="1" customWidth="1"/>
    <col min="266" max="266" width="10.28515625" style="2" customWidth="1"/>
    <col min="267" max="267" width="9.42578125" style="2" bestFit="1" customWidth="1"/>
    <col min="268" max="512" width="9.140625" style="2"/>
    <col min="513" max="513" width="13.5703125" style="2" customWidth="1"/>
    <col min="514" max="514" width="10" style="2" customWidth="1"/>
    <col min="515" max="515" width="15.5703125" style="2" customWidth="1"/>
    <col min="516" max="516" width="10.5703125" style="2" customWidth="1"/>
    <col min="517" max="517" width="11.42578125" style="2" customWidth="1"/>
    <col min="518" max="518" width="9.7109375" style="2" bestFit="1" customWidth="1"/>
    <col min="519" max="519" width="8.5703125" style="2" customWidth="1"/>
    <col min="520" max="520" width="10" style="2" customWidth="1"/>
    <col min="521" max="521" width="9.7109375" style="2" bestFit="1" customWidth="1"/>
    <col min="522" max="522" width="10.28515625" style="2" customWidth="1"/>
    <col min="523" max="523" width="9.42578125" style="2" bestFit="1" customWidth="1"/>
    <col min="524" max="768" width="9.140625" style="2"/>
    <col min="769" max="769" width="13.5703125" style="2" customWidth="1"/>
    <col min="770" max="770" width="10" style="2" customWidth="1"/>
    <col min="771" max="771" width="15.5703125" style="2" customWidth="1"/>
    <col min="772" max="772" width="10.5703125" style="2" customWidth="1"/>
    <col min="773" max="773" width="11.42578125" style="2" customWidth="1"/>
    <col min="774" max="774" width="9.7109375" style="2" bestFit="1" customWidth="1"/>
    <col min="775" max="775" width="8.5703125" style="2" customWidth="1"/>
    <col min="776" max="776" width="10" style="2" customWidth="1"/>
    <col min="777" max="777" width="9.7109375" style="2" bestFit="1" customWidth="1"/>
    <col min="778" max="778" width="10.28515625" style="2" customWidth="1"/>
    <col min="779" max="779" width="9.42578125" style="2" bestFit="1" customWidth="1"/>
    <col min="780" max="1024" width="9.140625" style="2"/>
    <col min="1025" max="1025" width="13.5703125" style="2" customWidth="1"/>
    <col min="1026" max="1026" width="10" style="2" customWidth="1"/>
    <col min="1027" max="1027" width="15.5703125" style="2" customWidth="1"/>
    <col min="1028" max="1028" width="10.5703125" style="2" customWidth="1"/>
    <col min="1029" max="1029" width="11.42578125" style="2" customWidth="1"/>
    <col min="1030" max="1030" width="9.7109375" style="2" bestFit="1" customWidth="1"/>
    <col min="1031" max="1031" width="8.5703125" style="2" customWidth="1"/>
    <col min="1032" max="1032" width="10" style="2" customWidth="1"/>
    <col min="1033" max="1033" width="9.7109375" style="2" bestFit="1" customWidth="1"/>
    <col min="1034" max="1034" width="10.28515625" style="2" customWidth="1"/>
    <col min="1035" max="1035" width="9.42578125" style="2" bestFit="1" customWidth="1"/>
    <col min="1036" max="1280" width="9.140625" style="2"/>
    <col min="1281" max="1281" width="13.5703125" style="2" customWidth="1"/>
    <col min="1282" max="1282" width="10" style="2" customWidth="1"/>
    <col min="1283" max="1283" width="15.5703125" style="2" customWidth="1"/>
    <col min="1284" max="1284" width="10.5703125" style="2" customWidth="1"/>
    <col min="1285" max="1285" width="11.42578125" style="2" customWidth="1"/>
    <col min="1286" max="1286" width="9.7109375" style="2" bestFit="1" customWidth="1"/>
    <col min="1287" max="1287" width="8.5703125" style="2" customWidth="1"/>
    <col min="1288" max="1288" width="10" style="2" customWidth="1"/>
    <col min="1289" max="1289" width="9.7109375" style="2" bestFit="1" customWidth="1"/>
    <col min="1290" max="1290" width="10.28515625" style="2" customWidth="1"/>
    <col min="1291" max="1291" width="9.42578125" style="2" bestFit="1" customWidth="1"/>
    <col min="1292" max="1536" width="9.140625" style="2"/>
    <col min="1537" max="1537" width="13.5703125" style="2" customWidth="1"/>
    <col min="1538" max="1538" width="10" style="2" customWidth="1"/>
    <col min="1539" max="1539" width="15.5703125" style="2" customWidth="1"/>
    <col min="1540" max="1540" width="10.5703125" style="2" customWidth="1"/>
    <col min="1541" max="1541" width="11.42578125" style="2" customWidth="1"/>
    <col min="1542" max="1542" width="9.7109375" style="2" bestFit="1" customWidth="1"/>
    <col min="1543" max="1543" width="8.5703125" style="2" customWidth="1"/>
    <col min="1544" max="1544" width="10" style="2" customWidth="1"/>
    <col min="1545" max="1545" width="9.7109375" style="2" bestFit="1" customWidth="1"/>
    <col min="1546" max="1546" width="10.28515625" style="2" customWidth="1"/>
    <col min="1547" max="1547" width="9.42578125" style="2" bestFit="1" customWidth="1"/>
    <col min="1548" max="1792" width="9.140625" style="2"/>
    <col min="1793" max="1793" width="13.5703125" style="2" customWidth="1"/>
    <col min="1794" max="1794" width="10" style="2" customWidth="1"/>
    <col min="1795" max="1795" width="15.5703125" style="2" customWidth="1"/>
    <col min="1796" max="1796" width="10.5703125" style="2" customWidth="1"/>
    <col min="1797" max="1797" width="11.42578125" style="2" customWidth="1"/>
    <col min="1798" max="1798" width="9.7109375" style="2" bestFit="1" customWidth="1"/>
    <col min="1799" max="1799" width="8.5703125" style="2" customWidth="1"/>
    <col min="1800" max="1800" width="10" style="2" customWidth="1"/>
    <col min="1801" max="1801" width="9.7109375" style="2" bestFit="1" customWidth="1"/>
    <col min="1802" max="1802" width="10.28515625" style="2" customWidth="1"/>
    <col min="1803" max="1803" width="9.42578125" style="2" bestFit="1" customWidth="1"/>
    <col min="1804" max="2048" width="9.140625" style="2"/>
    <col min="2049" max="2049" width="13.5703125" style="2" customWidth="1"/>
    <col min="2050" max="2050" width="10" style="2" customWidth="1"/>
    <col min="2051" max="2051" width="15.5703125" style="2" customWidth="1"/>
    <col min="2052" max="2052" width="10.5703125" style="2" customWidth="1"/>
    <col min="2053" max="2053" width="11.42578125" style="2" customWidth="1"/>
    <col min="2054" max="2054" width="9.7109375" style="2" bestFit="1" customWidth="1"/>
    <col min="2055" max="2055" width="8.5703125" style="2" customWidth="1"/>
    <col min="2056" max="2056" width="10" style="2" customWidth="1"/>
    <col min="2057" max="2057" width="9.7109375" style="2" bestFit="1" customWidth="1"/>
    <col min="2058" max="2058" width="10.28515625" style="2" customWidth="1"/>
    <col min="2059" max="2059" width="9.42578125" style="2" bestFit="1" customWidth="1"/>
    <col min="2060" max="2304" width="9.140625" style="2"/>
    <col min="2305" max="2305" width="13.5703125" style="2" customWidth="1"/>
    <col min="2306" max="2306" width="10" style="2" customWidth="1"/>
    <col min="2307" max="2307" width="15.5703125" style="2" customWidth="1"/>
    <col min="2308" max="2308" width="10.5703125" style="2" customWidth="1"/>
    <col min="2309" max="2309" width="11.42578125" style="2" customWidth="1"/>
    <col min="2310" max="2310" width="9.7109375" style="2" bestFit="1" customWidth="1"/>
    <col min="2311" max="2311" width="8.5703125" style="2" customWidth="1"/>
    <col min="2312" max="2312" width="10" style="2" customWidth="1"/>
    <col min="2313" max="2313" width="9.7109375" style="2" bestFit="1" customWidth="1"/>
    <col min="2314" max="2314" width="10.28515625" style="2" customWidth="1"/>
    <col min="2315" max="2315" width="9.42578125" style="2" bestFit="1" customWidth="1"/>
    <col min="2316" max="2560" width="9.140625" style="2"/>
    <col min="2561" max="2561" width="13.5703125" style="2" customWidth="1"/>
    <col min="2562" max="2562" width="10" style="2" customWidth="1"/>
    <col min="2563" max="2563" width="15.5703125" style="2" customWidth="1"/>
    <col min="2564" max="2564" width="10.5703125" style="2" customWidth="1"/>
    <col min="2565" max="2565" width="11.42578125" style="2" customWidth="1"/>
    <col min="2566" max="2566" width="9.7109375" style="2" bestFit="1" customWidth="1"/>
    <col min="2567" max="2567" width="8.5703125" style="2" customWidth="1"/>
    <col min="2568" max="2568" width="10" style="2" customWidth="1"/>
    <col min="2569" max="2569" width="9.7109375" style="2" bestFit="1" customWidth="1"/>
    <col min="2570" max="2570" width="10.28515625" style="2" customWidth="1"/>
    <col min="2571" max="2571" width="9.42578125" style="2" bestFit="1" customWidth="1"/>
    <col min="2572" max="2816" width="9.140625" style="2"/>
    <col min="2817" max="2817" width="13.5703125" style="2" customWidth="1"/>
    <col min="2818" max="2818" width="10" style="2" customWidth="1"/>
    <col min="2819" max="2819" width="15.5703125" style="2" customWidth="1"/>
    <col min="2820" max="2820" width="10.5703125" style="2" customWidth="1"/>
    <col min="2821" max="2821" width="11.42578125" style="2" customWidth="1"/>
    <col min="2822" max="2822" width="9.7109375" style="2" bestFit="1" customWidth="1"/>
    <col min="2823" max="2823" width="8.5703125" style="2" customWidth="1"/>
    <col min="2824" max="2824" width="10" style="2" customWidth="1"/>
    <col min="2825" max="2825" width="9.7109375" style="2" bestFit="1" customWidth="1"/>
    <col min="2826" max="2826" width="10.28515625" style="2" customWidth="1"/>
    <col min="2827" max="2827" width="9.42578125" style="2" bestFit="1" customWidth="1"/>
    <col min="2828" max="3072" width="9.140625" style="2"/>
    <col min="3073" max="3073" width="13.5703125" style="2" customWidth="1"/>
    <col min="3074" max="3074" width="10" style="2" customWidth="1"/>
    <col min="3075" max="3075" width="15.5703125" style="2" customWidth="1"/>
    <col min="3076" max="3076" width="10.5703125" style="2" customWidth="1"/>
    <col min="3077" max="3077" width="11.42578125" style="2" customWidth="1"/>
    <col min="3078" max="3078" width="9.7109375" style="2" bestFit="1" customWidth="1"/>
    <col min="3079" max="3079" width="8.5703125" style="2" customWidth="1"/>
    <col min="3080" max="3080" width="10" style="2" customWidth="1"/>
    <col min="3081" max="3081" width="9.7109375" style="2" bestFit="1" customWidth="1"/>
    <col min="3082" max="3082" width="10.28515625" style="2" customWidth="1"/>
    <col min="3083" max="3083" width="9.42578125" style="2" bestFit="1" customWidth="1"/>
    <col min="3084" max="3328" width="9.140625" style="2"/>
    <col min="3329" max="3329" width="13.5703125" style="2" customWidth="1"/>
    <col min="3330" max="3330" width="10" style="2" customWidth="1"/>
    <col min="3331" max="3331" width="15.5703125" style="2" customWidth="1"/>
    <col min="3332" max="3332" width="10.5703125" style="2" customWidth="1"/>
    <col min="3333" max="3333" width="11.42578125" style="2" customWidth="1"/>
    <col min="3334" max="3334" width="9.7109375" style="2" bestFit="1" customWidth="1"/>
    <col min="3335" max="3335" width="8.5703125" style="2" customWidth="1"/>
    <col min="3336" max="3336" width="10" style="2" customWidth="1"/>
    <col min="3337" max="3337" width="9.7109375" style="2" bestFit="1" customWidth="1"/>
    <col min="3338" max="3338" width="10.28515625" style="2" customWidth="1"/>
    <col min="3339" max="3339" width="9.42578125" style="2" bestFit="1" customWidth="1"/>
    <col min="3340" max="3584" width="9.140625" style="2"/>
    <col min="3585" max="3585" width="13.5703125" style="2" customWidth="1"/>
    <col min="3586" max="3586" width="10" style="2" customWidth="1"/>
    <col min="3587" max="3587" width="15.5703125" style="2" customWidth="1"/>
    <col min="3588" max="3588" width="10.5703125" style="2" customWidth="1"/>
    <col min="3589" max="3589" width="11.42578125" style="2" customWidth="1"/>
    <col min="3590" max="3590" width="9.7109375" style="2" bestFit="1" customWidth="1"/>
    <col min="3591" max="3591" width="8.5703125" style="2" customWidth="1"/>
    <col min="3592" max="3592" width="10" style="2" customWidth="1"/>
    <col min="3593" max="3593" width="9.7109375" style="2" bestFit="1" customWidth="1"/>
    <col min="3594" max="3594" width="10.28515625" style="2" customWidth="1"/>
    <col min="3595" max="3595" width="9.42578125" style="2" bestFit="1" customWidth="1"/>
    <col min="3596" max="3840" width="9.140625" style="2"/>
    <col min="3841" max="3841" width="13.5703125" style="2" customWidth="1"/>
    <col min="3842" max="3842" width="10" style="2" customWidth="1"/>
    <col min="3843" max="3843" width="15.5703125" style="2" customWidth="1"/>
    <col min="3844" max="3844" width="10.5703125" style="2" customWidth="1"/>
    <col min="3845" max="3845" width="11.42578125" style="2" customWidth="1"/>
    <col min="3846" max="3846" width="9.7109375" style="2" bestFit="1" customWidth="1"/>
    <col min="3847" max="3847" width="8.5703125" style="2" customWidth="1"/>
    <col min="3848" max="3848" width="10" style="2" customWidth="1"/>
    <col min="3849" max="3849" width="9.7109375" style="2" bestFit="1" customWidth="1"/>
    <col min="3850" max="3850" width="10.28515625" style="2" customWidth="1"/>
    <col min="3851" max="3851" width="9.42578125" style="2" bestFit="1" customWidth="1"/>
    <col min="3852" max="4096" width="9.140625" style="2"/>
    <col min="4097" max="4097" width="13.5703125" style="2" customWidth="1"/>
    <col min="4098" max="4098" width="10" style="2" customWidth="1"/>
    <col min="4099" max="4099" width="15.5703125" style="2" customWidth="1"/>
    <col min="4100" max="4100" width="10.5703125" style="2" customWidth="1"/>
    <col min="4101" max="4101" width="11.42578125" style="2" customWidth="1"/>
    <col min="4102" max="4102" width="9.7109375" style="2" bestFit="1" customWidth="1"/>
    <col min="4103" max="4103" width="8.5703125" style="2" customWidth="1"/>
    <col min="4104" max="4104" width="10" style="2" customWidth="1"/>
    <col min="4105" max="4105" width="9.7109375" style="2" bestFit="1" customWidth="1"/>
    <col min="4106" max="4106" width="10.28515625" style="2" customWidth="1"/>
    <col min="4107" max="4107" width="9.42578125" style="2" bestFit="1" customWidth="1"/>
    <col min="4108" max="4352" width="9.140625" style="2"/>
    <col min="4353" max="4353" width="13.5703125" style="2" customWidth="1"/>
    <col min="4354" max="4354" width="10" style="2" customWidth="1"/>
    <col min="4355" max="4355" width="15.5703125" style="2" customWidth="1"/>
    <col min="4356" max="4356" width="10.5703125" style="2" customWidth="1"/>
    <col min="4357" max="4357" width="11.42578125" style="2" customWidth="1"/>
    <col min="4358" max="4358" width="9.7109375" style="2" bestFit="1" customWidth="1"/>
    <col min="4359" max="4359" width="8.5703125" style="2" customWidth="1"/>
    <col min="4360" max="4360" width="10" style="2" customWidth="1"/>
    <col min="4361" max="4361" width="9.7109375" style="2" bestFit="1" customWidth="1"/>
    <col min="4362" max="4362" width="10.28515625" style="2" customWidth="1"/>
    <col min="4363" max="4363" width="9.42578125" style="2" bestFit="1" customWidth="1"/>
    <col min="4364" max="4608" width="9.140625" style="2"/>
    <col min="4609" max="4609" width="13.5703125" style="2" customWidth="1"/>
    <col min="4610" max="4610" width="10" style="2" customWidth="1"/>
    <col min="4611" max="4611" width="15.5703125" style="2" customWidth="1"/>
    <col min="4612" max="4612" width="10.5703125" style="2" customWidth="1"/>
    <col min="4613" max="4613" width="11.42578125" style="2" customWidth="1"/>
    <col min="4614" max="4614" width="9.7109375" style="2" bestFit="1" customWidth="1"/>
    <col min="4615" max="4615" width="8.5703125" style="2" customWidth="1"/>
    <col min="4616" max="4616" width="10" style="2" customWidth="1"/>
    <col min="4617" max="4617" width="9.7109375" style="2" bestFit="1" customWidth="1"/>
    <col min="4618" max="4618" width="10.28515625" style="2" customWidth="1"/>
    <col min="4619" max="4619" width="9.42578125" style="2" bestFit="1" customWidth="1"/>
    <col min="4620" max="4864" width="9.140625" style="2"/>
    <col min="4865" max="4865" width="13.5703125" style="2" customWidth="1"/>
    <col min="4866" max="4866" width="10" style="2" customWidth="1"/>
    <col min="4867" max="4867" width="15.5703125" style="2" customWidth="1"/>
    <col min="4868" max="4868" width="10.5703125" style="2" customWidth="1"/>
    <col min="4869" max="4869" width="11.42578125" style="2" customWidth="1"/>
    <col min="4870" max="4870" width="9.7109375" style="2" bestFit="1" customWidth="1"/>
    <col min="4871" max="4871" width="8.5703125" style="2" customWidth="1"/>
    <col min="4872" max="4872" width="10" style="2" customWidth="1"/>
    <col min="4873" max="4873" width="9.7109375" style="2" bestFit="1" customWidth="1"/>
    <col min="4874" max="4874" width="10.28515625" style="2" customWidth="1"/>
    <col min="4875" max="4875" width="9.42578125" style="2" bestFit="1" customWidth="1"/>
    <col min="4876" max="5120" width="9.140625" style="2"/>
    <col min="5121" max="5121" width="13.5703125" style="2" customWidth="1"/>
    <col min="5122" max="5122" width="10" style="2" customWidth="1"/>
    <col min="5123" max="5123" width="15.5703125" style="2" customWidth="1"/>
    <col min="5124" max="5124" width="10.5703125" style="2" customWidth="1"/>
    <col min="5125" max="5125" width="11.42578125" style="2" customWidth="1"/>
    <col min="5126" max="5126" width="9.7109375" style="2" bestFit="1" customWidth="1"/>
    <col min="5127" max="5127" width="8.5703125" style="2" customWidth="1"/>
    <col min="5128" max="5128" width="10" style="2" customWidth="1"/>
    <col min="5129" max="5129" width="9.7109375" style="2" bestFit="1" customWidth="1"/>
    <col min="5130" max="5130" width="10.28515625" style="2" customWidth="1"/>
    <col min="5131" max="5131" width="9.42578125" style="2" bestFit="1" customWidth="1"/>
    <col min="5132" max="5376" width="9.140625" style="2"/>
    <col min="5377" max="5377" width="13.5703125" style="2" customWidth="1"/>
    <col min="5378" max="5378" width="10" style="2" customWidth="1"/>
    <col min="5379" max="5379" width="15.5703125" style="2" customWidth="1"/>
    <col min="5380" max="5380" width="10.5703125" style="2" customWidth="1"/>
    <col min="5381" max="5381" width="11.42578125" style="2" customWidth="1"/>
    <col min="5382" max="5382" width="9.7109375" style="2" bestFit="1" customWidth="1"/>
    <col min="5383" max="5383" width="8.5703125" style="2" customWidth="1"/>
    <col min="5384" max="5384" width="10" style="2" customWidth="1"/>
    <col min="5385" max="5385" width="9.7109375" style="2" bestFit="1" customWidth="1"/>
    <col min="5386" max="5386" width="10.28515625" style="2" customWidth="1"/>
    <col min="5387" max="5387" width="9.42578125" style="2" bestFit="1" customWidth="1"/>
    <col min="5388" max="5632" width="9.140625" style="2"/>
    <col min="5633" max="5633" width="13.5703125" style="2" customWidth="1"/>
    <col min="5634" max="5634" width="10" style="2" customWidth="1"/>
    <col min="5635" max="5635" width="15.5703125" style="2" customWidth="1"/>
    <col min="5636" max="5636" width="10.5703125" style="2" customWidth="1"/>
    <col min="5637" max="5637" width="11.42578125" style="2" customWidth="1"/>
    <col min="5638" max="5638" width="9.7109375" style="2" bestFit="1" customWidth="1"/>
    <col min="5639" max="5639" width="8.5703125" style="2" customWidth="1"/>
    <col min="5640" max="5640" width="10" style="2" customWidth="1"/>
    <col min="5641" max="5641" width="9.7109375" style="2" bestFit="1" customWidth="1"/>
    <col min="5642" max="5642" width="10.28515625" style="2" customWidth="1"/>
    <col min="5643" max="5643" width="9.42578125" style="2" bestFit="1" customWidth="1"/>
    <col min="5644" max="5888" width="9.140625" style="2"/>
    <col min="5889" max="5889" width="13.5703125" style="2" customWidth="1"/>
    <col min="5890" max="5890" width="10" style="2" customWidth="1"/>
    <col min="5891" max="5891" width="15.5703125" style="2" customWidth="1"/>
    <col min="5892" max="5892" width="10.5703125" style="2" customWidth="1"/>
    <col min="5893" max="5893" width="11.42578125" style="2" customWidth="1"/>
    <col min="5894" max="5894" width="9.7109375" style="2" bestFit="1" customWidth="1"/>
    <col min="5895" max="5895" width="8.5703125" style="2" customWidth="1"/>
    <col min="5896" max="5896" width="10" style="2" customWidth="1"/>
    <col min="5897" max="5897" width="9.7109375" style="2" bestFit="1" customWidth="1"/>
    <col min="5898" max="5898" width="10.28515625" style="2" customWidth="1"/>
    <col min="5899" max="5899" width="9.42578125" style="2" bestFit="1" customWidth="1"/>
    <col min="5900" max="6144" width="9.140625" style="2"/>
    <col min="6145" max="6145" width="13.5703125" style="2" customWidth="1"/>
    <col min="6146" max="6146" width="10" style="2" customWidth="1"/>
    <col min="6147" max="6147" width="15.5703125" style="2" customWidth="1"/>
    <col min="6148" max="6148" width="10.5703125" style="2" customWidth="1"/>
    <col min="6149" max="6149" width="11.42578125" style="2" customWidth="1"/>
    <col min="6150" max="6150" width="9.7109375" style="2" bestFit="1" customWidth="1"/>
    <col min="6151" max="6151" width="8.5703125" style="2" customWidth="1"/>
    <col min="6152" max="6152" width="10" style="2" customWidth="1"/>
    <col min="6153" max="6153" width="9.7109375" style="2" bestFit="1" customWidth="1"/>
    <col min="6154" max="6154" width="10.28515625" style="2" customWidth="1"/>
    <col min="6155" max="6155" width="9.42578125" style="2" bestFit="1" customWidth="1"/>
    <col min="6156" max="6400" width="9.140625" style="2"/>
    <col min="6401" max="6401" width="13.5703125" style="2" customWidth="1"/>
    <col min="6402" max="6402" width="10" style="2" customWidth="1"/>
    <col min="6403" max="6403" width="15.5703125" style="2" customWidth="1"/>
    <col min="6404" max="6404" width="10.5703125" style="2" customWidth="1"/>
    <col min="6405" max="6405" width="11.42578125" style="2" customWidth="1"/>
    <col min="6406" max="6406" width="9.7109375" style="2" bestFit="1" customWidth="1"/>
    <col min="6407" max="6407" width="8.5703125" style="2" customWidth="1"/>
    <col min="6408" max="6408" width="10" style="2" customWidth="1"/>
    <col min="6409" max="6409" width="9.7109375" style="2" bestFit="1" customWidth="1"/>
    <col min="6410" max="6410" width="10.28515625" style="2" customWidth="1"/>
    <col min="6411" max="6411" width="9.42578125" style="2" bestFit="1" customWidth="1"/>
    <col min="6412" max="6656" width="9.140625" style="2"/>
    <col min="6657" max="6657" width="13.5703125" style="2" customWidth="1"/>
    <col min="6658" max="6658" width="10" style="2" customWidth="1"/>
    <col min="6659" max="6659" width="15.5703125" style="2" customWidth="1"/>
    <col min="6660" max="6660" width="10.5703125" style="2" customWidth="1"/>
    <col min="6661" max="6661" width="11.42578125" style="2" customWidth="1"/>
    <col min="6662" max="6662" width="9.7109375" style="2" bestFit="1" customWidth="1"/>
    <col min="6663" max="6663" width="8.5703125" style="2" customWidth="1"/>
    <col min="6664" max="6664" width="10" style="2" customWidth="1"/>
    <col min="6665" max="6665" width="9.7109375" style="2" bestFit="1" customWidth="1"/>
    <col min="6666" max="6666" width="10.28515625" style="2" customWidth="1"/>
    <col min="6667" max="6667" width="9.42578125" style="2" bestFit="1" customWidth="1"/>
    <col min="6668" max="6912" width="9.140625" style="2"/>
    <col min="6913" max="6913" width="13.5703125" style="2" customWidth="1"/>
    <col min="6914" max="6914" width="10" style="2" customWidth="1"/>
    <col min="6915" max="6915" width="15.5703125" style="2" customWidth="1"/>
    <col min="6916" max="6916" width="10.5703125" style="2" customWidth="1"/>
    <col min="6917" max="6917" width="11.42578125" style="2" customWidth="1"/>
    <col min="6918" max="6918" width="9.7109375" style="2" bestFit="1" customWidth="1"/>
    <col min="6919" max="6919" width="8.5703125" style="2" customWidth="1"/>
    <col min="6920" max="6920" width="10" style="2" customWidth="1"/>
    <col min="6921" max="6921" width="9.7109375" style="2" bestFit="1" customWidth="1"/>
    <col min="6922" max="6922" width="10.28515625" style="2" customWidth="1"/>
    <col min="6923" max="6923" width="9.42578125" style="2" bestFit="1" customWidth="1"/>
    <col min="6924" max="7168" width="9.140625" style="2"/>
    <col min="7169" max="7169" width="13.5703125" style="2" customWidth="1"/>
    <col min="7170" max="7170" width="10" style="2" customWidth="1"/>
    <col min="7171" max="7171" width="15.5703125" style="2" customWidth="1"/>
    <col min="7172" max="7172" width="10.5703125" style="2" customWidth="1"/>
    <col min="7173" max="7173" width="11.42578125" style="2" customWidth="1"/>
    <col min="7174" max="7174" width="9.7109375" style="2" bestFit="1" customWidth="1"/>
    <col min="7175" max="7175" width="8.5703125" style="2" customWidth="1"/>
    <col min="7176" max="7176" width="10" style="2" customWidth="1"/>
    <col min="7177" max="7177" width="9.7109375" style="2" bestFit="1" customWidth="1"/>
    <col min="7178" max="7178" width="10.28515625" style="2" customWidth="1"/>
    <col min="7179" max="7179" width="9.42578125" style="2" bestFit="1" customWidth="1"/>
    <col min="7180" max="7424" width="9.140625" style="2"/>
    <col min="7425" max="7425" width="13.5703125" style="2" customWidth="1"/>
    <col min="7426" max="7426" width="10" style="2" customWidth="1"/>
    <col min="7427" max="7427" width="15.5703125" style="2" customWidth="1"/>
    <col min="7428" max="7428" width="10.5703125" style="2" customWidth="1"/>
    <col min="7429" max="7429" width="11.42578125" style="2" customWidth="1"/>
    <col min="7430" max="7430" width="9.7109375" style="2" bestFit="1" customWidth="1"/>
    <col min="7431" max="7431" width="8.5703125" style="2" customWidth="1"/>
    <col min="7432" max="7432" width="10" style="2" customWidth="1"/>
    <col min="7433" max="7433" width="9.7109375" style="2" bestFit="1" customWidth="1"/>
    <col min="7434" max="7434" width="10.28515625" style="2" customWidth="1"/>
    <col min="7435" max="7435" width="9.42578125" style="2" bestFit="1" customWidth="1"/>
    <col min="7436" max="7680" width="9.140625" style="2"/>
    <col min="7681" max="7681" width="13.5703125" style="2" customWidth="1"/>
    <col min="7682" max="7682" width="10" style="2" customWidth="1"/>
    <col min="7683" max="7683" width="15.5703125" style="2" customWidth="1"/>
    <col min="7684" max="7684" width="10.5703125" style="2" customWidth="1"/>
    <col min="7685" max="7685" width="11.42578125" style="2" customWidth="1"/>
    <col min="7686" max="7686" width="9.7109375" style="2" bestFit="1" customWidth="1"/>
    <col min="7687" max="7687" width="8.5703125" style="2" customWidth="1"/>
    <col min="7688" max="7688" width="10" style="2" customWidth="1"/>
    <col min="7689" max="7689" width="9.7109375" style="2" bestFit="1" customWidth="1"/>
    <col min="7690" max="7690" width="10.28515625" style="2" customWidth="1"/>
    <col min="7691" max="7691" width="9.42578125" style="2" bestFit="1" customWidth="1"/>
    <col min="7692" max="7936" width="9.140625" style="2"/>
    <col min="7937" max="7937" width="13.5703125" style="2" customWidth="1"/>
    <col min="7938" max="7938" width="10" style="2" customWidth="1"/>
    <col min="7939" max="7939" width="15.5703125" style="2" customWidth="1"/>
    <col min="7940" max="7940" width="10.5703125" style="2" customWidth="1"/>
    <col min="7941" max="7941" width="11.42578125" style="2" customWidth="1"/>
    <col min="7942" max="7942" width="9.7109375" style="2" bestFit="1" customWidth="1"/>
    <col min="7943" max="7943" width="8.5703125" style="2" customWidth="1"/>
    <col min="7944" max="7944" width="10" style="2" customWidth="1"/>
    <col min="7945" max="7945" width="9.7109375" style="2" bestFit="1" customWidth="1"/>
    <col min="7946" max="7946" width="10.28515625" style="2" customWidth="1"/>
    <col min="7947" max="7947" width="9.42578125" style="2" bestFit="1" customWidth="1"/>
    <col min="7948" max="8192" width="9.140625" style="2"/>
    <col min="8193" max="8193" width="13.5703125" style="2" customWidth="1"/>
    <col min="8194" max="8194" width="10" style="2" customWidth="1"/>
    <col min="8195" max="8195" width="15.5703125" style="2" customWidth="1"/>
    <col min="8196" max="8196" width="10.5703125" style="2" customWidth="1"/>
    <col min="8197" max="8197" width="11.42578125" style="2" customWidth="1"/>
    <col min="8198" max="8198" width="9.7109375" style="2" bestFit="1" customWidth="1"/>
    <col min="8199" max="8199" width="8.5703125" style="2" customWidth="1"/>
    <col min="8200" max="8200" width="10" style="2" customWidth="1"/>
    <col min="8201" max="8201" width="9.7109375" style="2" bestFit="1" customWidth="1"/>
    <col min="8202" max="8202" width="10.28515625" style="2" customWidth="1"/>
    <col min="8203" max="8203" width="9.42578125" style="2" bestFit="1" customWidth="1"/>
    <col min="8204" max="8448" width="9.140625" style="2"/>
    <col min="8449" max="8449" width="13.5703125" style="2" customWidth="1"/>
    <col min="8450" max="8450" width="10" style="2" customWidth="1"/>
    <col min="8451" max="8451" width="15.5703125" style="2" customWidth="1"/>
    <col min="8452" max="8452" width="10.5703125" style="2" customWidth="1"/>
    <col min="8453" max="8453" width="11.42578125" style="2" customWidth="1"/>
    <col min="8454" max="8454" width="9.7109375" style="2" bestFit="1" customWidth="1"/>
    <col min="8455" max="8455" width="8.5703125" style="2" customWidth="1"/>
    <col min="8456" max="8456" width="10" style="2" customWidth="1"/>
    <col min="8457" max="8457" width="9.7109375" style="2" bestFit="1" customWidth="1"/>
    <col min="8458" max="8458" width="10.28515625" style="2" customWidth="1"/>
    <col min="8459" max="8459" width="9.42578125" style="2" bestFit="1" customWidth="1"/>
    <col min="8460" max="8704" width="9.140625" style="2"/>
    <col min="8705" max="8705" width="13.5703125" style="2" customWidth="1"/>
    <col min="8706" max="8706" width="10" style="2" customWidth="1"/>
    <col min="8707" max="8707" width="15.5703125" style="2" customWidth="1"/>
    <col min="8708" max="8708" width="10.5703125" style="2" customWidth="1"/>
    <col min="8709" max="8709" width="11.42578125" style="2" customWidth="1"/>
    <col min="8710" max="8710" width="9.7109375" style="2" bestFit="1" customWidth="1"/>
    <col min="8711" max="8711" width="8.5703125" style="2" customWidth="1"/>
    <col min="8712" max="8712" width="10" style="2" customWidth="1"/>
    <col min="8713" max="8713" width="9.7109375" style="2" bestFit="1" customWidth="1"/>
    <col min="8714" max="8714" width="10.28515625" style="2" customWidth="1"/>
    <col min="8715" max="8715" width="9.42578125" style="2" bestFit="1" customWidth="1"/>
    <col min="8716" max="8960" width="9.140625" style="2"/>
    <col min="8961" max="8961" width="13.5703125" style="2" customWidth="1"/>
    <col min="8962" max="8962" width="10" style="2" customWidth="1"/>
    <col min="8963" max="8963" width="15.5703125" style="2" customWidth="1"/>
    <col min="8964" max="8964" width="10.5703125" style="2" customWidth="1"/>
    <col min="8965" max="8965" width="11.42578125" style="2" customWidth="1"/>
    <col min="8966" max="8966" width="9.7109375" style="2" bestFit="1" customWidth="1"/>
    <col min="8967" max="8967" width="8.5703125" style="2" customWidth="1"/>
    <col min="8968" max="8968" width="10" style="2" customWidth="1"/>
    <col min="8969" max="8969" width="9.7109375" style="2" bestFit="1" customWidth="1"/>
    <col min="8970" max="8970" width="10.28515625" style="2" customWidth="1"/>
    <col min="8971" max="8971" width="9.42578125" style="2" bestFit="1" customWidth="1"/>
    <col min="8972" max="9216" width="9.140625" style="2"/>
    <col min="9217" max="9217" width="13.5703125" style="2" customWidth="1"/>
    <col min="9218" max="9218" width="10" style="2" customWidth="1"/>
    <col min="9219" max="9219" width="15.5703125" style="2" customWidth="1"/>
    <col min="9220" max="9220" width="10.5703125" style="2" customWidth="1"/>
    <col min="9221" max="9221" width="11.42578125" style="2" customWidth="1"/>
    <col min="9222" max="9222" width="9.7109375" style="2" bestFit="1" customWidth="1"/>
    <col min="9223" max="9223" width="8.5703125" style="2" customWidth="1"/>
    <col min="9224" max="9224" width="10" style="2" customWidth="1"/>
    <col min="9225" max="9225" width="9.7109375" style="2" bestFit="1" customWidth="1"/>
    <col min="9226" max="9226" width="10.28515625" style="2" customWidth="1"/>
    <col min="9227" max="9227" width="9.42578125" style="2" bestFit="1" customWidth="1"/>
    <col min="9228" max="9472" width="9.140625" style="2"/>
    <col min="9473" max="9473" width="13.5703125" style="2" customWidth="1"/>
    <col min="9474" max="9474" width="10" style="2" customWidth="1"/>
    <col min="9475" max="9475" width="15.5703125" style="2" customWidth="1"/>
    <col min="9476" max="9476" width="10.5703125" style="2" customWidth="1"/>
    <col min="9477" max="9477" width="11.42578125" style="2" customWidth="1"/>
    <col min="9478" max="9478" width="9.7109375" style="2" bestFit="1" customWidth="1"/>
    <col min="9479" max="9479" width="8.5703125" style="2" customWidth="1"/>
    <col min="9480" max="9480" width="10" style="2" customWidth="1"/>
    <col min="9481" max="9481" width="9.7109375" style="2" bestFit="1" customWidth="1"/>
    <col min="9482" max="9482" width="10.28515625" style="2" customWidth="1"/>
    <col min="9483" max="9483" width="9.42578125" style="2" bestFit="1" customWidth="1"/>
    <col min="9484" max="9728" width="9.140625" style="2"/>
    <col min="9729" max="9729" width="13.5703125" style="2" customWidth="1"/>
    <col min="9730" max="9730" width="10" style="2" customWidth="1"/>
    <col min="9731" max="9731" width="15.5703125" style="2" customWidth="1"/>
    <col min="9732" max="9732" width="10.5703125" style="2" customWidth="1"/>
    <col min="9733" max="9733" width="11.42578125" style="2" customWidth="1"/>
    <col min="9734" max="9734" width="9.7109375" style="2" bestFit="1" customWidth="1"/>
    <col min="9735" max="9735" width="8.5703125" style="2" customWidth="1"/>
    <col min="9736" max="9736" width="10" style="2" customWidth="1"/>
    <col min="9737" max="9737" width="9.7109375" style="2" bestFit="1" customWidth="1"/>
    <col min="9738" max="9738" width="10.28515625" style="2" customWidth="1"/>
    <col min="9739" max="9739" width="9.42578125" style="2" bestFit="1" customWidth="1"/>
    <col min="9740" max="9984" width="9.140625" style="2"/>
    <col min="9985" max="9985" width="13.5703125" style="2" customWidth="1"/>
    <col min="9986" max="9986" width="10" style="2" customWidth="1"/>
    <col min="9987" max="9987" width="15.5703125" style="2" customWidth="1"/>
    <col min="9988" max="9988" width="10.5703125" style="2" customWidth="1"/>
    <col min="9989" max="9989" width="11.42578125" style="2" customWidth="1"/>
    <col min="9990" max="9990" width="9.7109375" style="2" bestFit="1" customWidth="1"/>
    <col min="9991" max="9991" width="8.5703125" style="2" customWidth="1"/>
    <col min="9992" max="9992" width="10" style="2" customWidth="1"/>
    <col min="9993" max="9993" width="9.7109375" style="2" bestFit="1" customWidth="1"/>
    <col min="9994" max="9994" width="10.28515625" style="2" customWidth="1"/>
    <col min="9995" max="9995" width="9.42578125" style="2" bestFit="1" customWidth="1"/>
    <col min="9996" max="10240" width="9.140625" style="2"/>
    <col min="10241" max="10241" width="13.5703125" style="2" customWidth="1"/>
    <col min="10242" max="10242" width="10" style="2" customWidth="1"/>
    <col min="10243" max="10243" width="15.5703125" style="2" customWidth="1"/>
    <col min="10244" max="10244" width="10.5703125" style="2" customWidth="1"/>
    <col min="10245" max="10245" width="11.42578125" style="2" customWidth="1"/>
    <col min="10246" max="10246" width="9.7109375" style="2" bestFit="1" customWidth="1"/>
    <col min="10247" max="10247" width="8.5703125" style="2" customWidth="1"/>
    <col min="10248" max="10248" width="10" style="2" customWidth="1"/>
    <col min="10249" max="10249" width="9.7109375" style="2" bestFit="1" customWidth="1"/>
    <col min="10250" max="10250" width="10.28515625" style="2" customWidth="1"/>
    <col min="10251" max="10251" width="9.42578125" style="2" bestFit="1" customWidth="1"/>
    <col min="10252" max="10496" width="9.140625" style="2"/>
    <col min="10497" max="10497" width="13.5703125" style="2" customWidth="1"/>
    <col min="10498" max="10498" width="10" style="2" customWidth="1"/>
    <col min="10499" max="10499" width="15.5703125" style="2" customWidth="1"/>
    <col min="10500" max="10500" width="10.5703125" style="2" customWidth="1"/>
    <col min="10501" max="10501" width="11.42578125" style="2" customWidth="1"/>
    <col min="10502" max="10502" width="9.7109375" style="2" bestFit="1" customWidth="1"/>
    <col min="10503" max="10503" width="8.5703125" style="2" customWidth="1"/>
    <col min="10504" max="10504" width="10" style="2" customWidth="1"/>
    <col min="10505" max="10505" width="9.7109375" style="2" bestFit="1" customWidth="1"/>
    <col min="10506" max="10506" width="10.28515625" style="2" customWidth="1"/>
    <col min="10507" max="10507" width="9.42578125" style="2" bestFit="1" customWidth="1"/>
    <col min="10508" max="10752" width="9.140625" style="2"/>
    <col min="10753" max="10753" width="13.5703125" style="2" customWidth="1"/>
    <col min="10754" max="10754" width="10" style="2" customWidth="1"/>
    <col min="10755" max="10755" width="15.5703125" style="2" customWidth="1"/>
    <col min="10756" max="10756" width="10.5703125" style="2" customWidth="1"/>
    <col min="10757" max="10757" width="11.42578125" style="2" customWidth="1"/>
    <col min="10758" max="10758" width="9.7109375" style="2" bestFit="1" customWidth="1"/>
    <col min="10759" max="10759" width="8.5703125" style="2" customWidth="1"/>
    <col min="10760" max="10760" width="10" style="2" customWidth="1"/>
    <col min="10761" max="10761" width="9.7109375" style="2" bestFit="1" customWidth="1"/>
    <col min="10762" max="10762" width="10.28515625" style="2" customWidth="1"/>
    <col min="10763" max="10763" width="9.42578125" style="2" bestFit="1" customWidth="1"/>
    <col min="10764" max="11008" width="9.140625" style="2"/>
    <col min="11009" max="11009" width="13.5703125" style="2" customWidth="1"/>
    <col min="11010" max="11010" width="10" style="2" customWidth="1"/>
    <col min="11011" max="11011" width="15.5703125" style="2" customWidth="1"/>
    <col min="11012" max="11012" width="10.5703125" style="2" customWidth="1"/>
    <col min="11013" max="11013" width="11.42578125" style="2" customWidth="1"/>
    <col min="11014" max="11014" width="9.7109375" style="2" bestFit="1" customWidth="1"/>
    <col min="11015" max="11015" width="8.5703125" style="2" customWidth="1"/>
    <col min="11016" max="11016" width="10" style="2" customWidth="1"/>
    <col min="11017" max="11017" width="9.7109375" style="2" bestFit="1" customWidth="1"/>
    <col min="11018" max="11018" width="10.28515625" style="2" customWidth="1"/>
    <col min="11019" max="11019" width="9.42578125" style="2" bestFit="1" customWidth="1"/>
    <col min="11020" max="11264" width="9.140625" style="2"/>
    <col min="11265" max="11265" width="13.5703125" style="2" customWidth="1"/>
    <col min="11266" max="11266" width="10" style="2" customWidth="1"/>
    <col min="11267" max="11267" width="15.5703125" style="2" customWidth="1"/>
    <col min="11268" max="11268" width="10.5703125" style="2" customWidth="1"/>
    <col min="11269" max="11269" width="11.42578125" style="2" customWidth="1"/>
    <col min="11270" max="11270" width="9.7109375" style="2" bestFit="1" customWidth="1"/>
    <col min="11271" max="11271" width="8.5703125" style="2" customWidth="1"/>
    <col min="11272" max="11272" width="10" style="2" customWidth="1"/>
    <col min="11273" max="11273" width="9.7109375" style="2" bestFit="1" customWidth="1"/>
    <col min="11274" max="11274" width="10.28515625" style="2" customWidth="1"/>
    <col min="11275" max="11275" width="9.42578125" style="2" bestFit="1" customWidth="1"/>
    <col min="11276" max="11520" width="9.140625" style="2"/>
    <col min="11521" max="11521" width="13.5703125" style="2" customWidth="1"/>
    <col min="11522" max="11522" width="10" style="2" customWidth="1"/>
    <col min="11523" max="11523" width="15.5703125" style="2" customWidth="1"/>
    <col min="11524" max="11524" width="10.5703125" style="2" customWidth="1"/>
    <col min="11525" max="11525" width="11.42578125" style="2" customWidth="1"/>
    <col min="11526" max="11526" width="9.7109375" style="2" bestFit="1" customWidth="1"/>
    <col min="11527" max="11527" width="8.5703125" style="2" customWidth="1"/>
    <col min="11528" max="11528" width="10" style="2" customWidth="1"/>
    <col min="11529" max="11529" width="9.7109375" style="2" bestFit="1" customWidth="1"/>
    <col min="11530" max="11530" width="10.28515625" style="2" customWidth="1"/>
    <col min="11531" max="11531" width="9.42578125" style="2" bestFit="1" customWidth="1"/>
    <col min="11532" max="11776" width="9.140625" style="2"/>
    <col min="11777" max="11777" width="13.5703125" style="2" customWidth="1"/>
    <col min="11778" max="11778" width="10" style="2" customWidth="1"/>
    <col min="11779" max="11779" width="15.5703125" style="2" customWidth="1"/>
    <col min="11780" max="11780" width="10.5703125" style="2" customWidth="1"/>
    <col min="11781" max="11781" width="11.42578125" style="2" customWidth="1"/>
    <col min="11782" max="11782" width="9.7109375" style="2" bestFit="1" customWidth="1"/>
    <col min="11783" max="11783" width="8.5703125" style="2" customWidth="1"/>
    <col min="11784" max="11784" width="10" style="2" customWidth="1"/>
    <col min="11785" max="11785" width="9.7109375" style="2" bestFit="1" customWidth="1"/>
    <col min="11786" max="11786" width="10.28515625" style="2" customWidth="1"/>
    <col min="11787" max="11787" width="9.42578125" style="2" bestFit="1" customWidth="1"/>
    <col min="11788" max="12032" width="9.140625" style="2"/>
    <col min="12033" max="12033" width="13.5703125" style="2" customWidth="1"/>
    <col min="12034" max="12034" width="10" style="2" customWidth="1"/>
    <col min="12035" max="12035" width="15.5703125" style="2" customWidth="1"/>
    <col min="12036" max="12036" width="10.5703125" style="2" customWidth="1"/>
    <col min="12037" max="12037" width="11.42578125" style="2" customWidth="1"/>
    <col min="12038" max="12038" width="9.7109375" style="2" bestFit="1" customWidth="1"/>
    <col min="12039" max="12039" width="8.5703125" style="2" customWidth="1"/>
    <col min="12040" max="12040" width="10" style="2" customWidth="1"/>
    <col min="12041" max="12041" width="9.7109375" style="2" bestFit="1" customWidth="1"/>
    <col min="12042" max="12042" width="10.28515625" style="2" customWidth="1"/>
    <col min="12043" max="12043" width="9.42578125" style="2" bestFit="1" customWidth="1"/>
    <col min="12044" max="12288" width="9.140625" style="2"/>
    <col min="12289" max="12289" width="13.5703125" style="2" customWidth="1"/>
    <col min="12290" max="12290" width="10" style="2" customWidth="1"/>
    <col min="12291" max="12291" width="15.5703125" style="2" customWidth="1"/>
    <col min="12292" max="12292" width="10.5703125" style="2" customWidth="1"/>
    <col min="12293" max="12293" width="11.42578125" style="2" customWidth="1"/>
    <col min="12294" max="12294" width="9.7109375" style="2" bestFit="1" customWidth="1"/>
    <col min="12295" max="12295" width="8.5703125" style="2" customWidth="1"/>
    <col min="12296" max="12296" width="10" style="2" customWidth="1"/>
    <col min="12297" max="12297" width="9.7109375" style="2" bestFit="1" customWidth="1"/>
    <col min="12298" max="12298" width="10.28515625" style="2" customWidth="1"/>
    <col min="12299" max="12299" width="9.42578125" style="2" bestFit="1" customWidth="1"/>
    <col min="12300" max="12544" width="9.140625" style="2"/>
    <col min="12545" max="12545" width="13.5703125" style="2" customWidth="1"/>
    <col min="12546" max="12546" width="10" style="2" customWidth="1"/>
    <col min="12547" max="12547" width="15.5703125" style="2" customWidth="1"/>
    <col min="12548" max="12548" width="10.5703125" style="2" customWidth="1"/>
    <col min="12549" max="12549" width="11.42578125" style="2" customWidth="1"/>
    <col min="12550" max="12550" width="9.7109375" style="2" bestFit="1" customWidth="1"/>
    <col min="12551" max="12551" width="8.5703125" style="2" customWidth="1"/>
    <col min="12552" max="12552" width="10" style="2" customWidth="1"/>
    <col min="12553" max="12553" width="9.7109375" style="2" bestFit="1" customWidth="1"/>
    <col min="12554" max="12554" width="10.28515625" style="2" customWidth="1"/>
    <col min="12555" max="12555" width="9.42578125" style="2" bestFit="1" customWidth="1"/>
    <col min="12556" max="12800" width="9.140625" style="2"/>
    <col min="12801" max="12801" width="13.5703125" style="2" customWidth="1"/>
    <col min="12802" max="12802" width="10" style="2" customWidth="1"/>
    <col min="12803" max="12803" width="15.5703125" style="2" customWidth="1"/>
    <col min="12804" max="12804" width="10.5703125" style="2" customWidth="1"/>
    <col min="12805" max="12805" width="11.42578125" style="2" customWidth="1"/>
    <col min="12806" max="12806" width="9.7109375" style="2" bestFit="1" customWidth="1"/>
    <col min="12807" max="12807" width="8.5703125" style="2" customWidth="1"/>
    <col min="12808" max="12808" width="10" style="2" customWidth="1"/>
    <col min="12809" max="12809" width="9.7109375" style="2" bestFit="1" customWidth="1"/>
    <col min="12810" max="12810" width="10.28515625" style="2" customWidth="1"/>
    <col min="12811" max="12811" width="9.42578125" style="2" bestFit="1" customWidth="1"/>
    <col min="12812" max="13056" width="9.140625" style="2"/>
    <col min="13057" max="13057" width="13.5703125" style="2" customWidth="1"/>
    <col min="13058" max="13058" width="10" style="2" customWidth="1"/>
    <col min="13059" max="13059" width="15.5703125" style="2" customWidth="1"/>
    <col min="13060" max="13060" width="10.5703125" style="2" customWidth="1"/>
    <col min="13061" max="13061" width="11.42578125" style="2" customWidth="1"/>
    <col min="13062" max="13062" width="9.7109375" style="2" bestFit="1" customWidth="1"/>
    <col min="13063" max="13063" width="8.5703125" style="2" customWidth="1"/>
    <col min="13064" max="13064" width="10" style="2" customWidth="1"/>
    <col min="13065" max="13065" width="9.7109375" style="2" bestFit="1" customWidth="1"/>
    <col min="13066" max="13066" width="10.28515625" style="2" customWidth="1"/>
    <col min="13067" max="13067" width="9.42578125" style="2" bestFit="1" customWidth="1"/>
    <col min="13068" max="13312" width="9.140625" style="2"/>
    <col min="13313" max="13313" width="13.5703125" style="2" customWidth="1"/>
    <col min="13314" max="13314" width="10" style="2" customWidth="1"/>
    <col min="13315" max="13315" width="15.5703125" style="2" customWidth="1"/>
    <col min="13316" max="13316" width="10.5703125" style="2" customWidth="1"/>
    <col min="13317" max="13317" width="11.42578125" style="2" customWidth="1"/>
    <col min="13318" max="13318" width="9.7109375" style="2" bestFit="1" customWidth="1"/>
    <col min="13319" max="13319" width="8.5703125" style="2" customWidth="1"/>
    <col min="13320" max="13320" width="10" style="2" customWidth="1"/>
    <col min="13321" max="13321" width="9.7109375" style="2" bestFit="1" customWidth="1"/>
    <col min="13322" max="13322" width="10.28515625" style="2" customWidth="1"/>
    <col min="13323" max="13323" width="9.42578125" style="2" bestFit="1" customWidth="1"/>
    <col min="13324" max="13568" width="9.140625" style="2"/>
    <col min="13569" max="13569" width="13.5703125" style="2" customWidth="1"/>
    <col min="13570" max="13570" width="10" style="2" customWidth="1"/>
    <col min="13571" max="13571" width="15.5703125" style="2" customWidth="1"/>
    <col min="13572" max="13572" width="10.5703125" style="2" customWidth="1"/>
    <col min="13573" max="13573" width="11.42578125" style="2" customWidth="1"/>
    <col min="13574" max="13574" width="9.7109375" style="2" bestFit="1" customWidth="1"/>
    <col min="13575" max="13575" width="8.5703125" style="2" customWidth="1"/>
    <col min="13576" max="13576" width="10" style="2" customWidth="1"/>
    <col min="13577" max="13577" width="9.7109375" style="2" bestFit="1" customWidth="1"/>
    <col min="13578" max="13578" width="10.28515625" style="2" customWidth="1"/>
    <col min="13579" max="13579" width="9.42578125" style="2" bestFit="1" customWidth="1"/>
    <col min="13580" max="13824" width="9.140625" style="2"/>
    <col min="13825" max="13825" width="13.5703125" style="2" customWidth="1"/>
    <col min="13826" max="13826" width="10" style="2" customWidth="1"/>
    <col min="13827" max="13827" width="15.5703125" style="2" customWidth="1"/>
    <col min="13828" max="13828" width="10.5703125" style="2" customWidth="1"/>
    <col min="13829" max="13829" width="11.42578125" style="2" customWidth="1"/>
    <col min="13830" max="13830" width="9.7109375" style="2" bestFit="1" customWidth="1"/>
    <col min="13831" max="13831" width="8.5703125" style="2" customWidth="1"/>
    <col min="13832" max="13832" width="10" style="2" customWidth="1"/>
    <col min="13833" max="13833" width="9.7109375" style="2" bestFit="1" customWidth="1"/>
    <col min="13834" max="13834" width="10.28515625" style="2" customWidth="1"/>
    <col min="13835" max="13835" width="9.42578125" style="2" bestFit="1" customWidth="1"/>
    <col min="13836" max="14080" width="9.140625" style="2"/>
    <col min="14081" max="14081" width="13.5703125" style="2" customWidth="1"/>
    <col min="14082" max="14082" width="10" style="2" customWidth="1"/>
    <col min="14083" max="14083" width="15.5703125" style="2" customWidth="1"/>
    <col min="14084" max="14084" width="10.5703125" style="2" customWidth="1"/>
    <col min="14085" max="14085" width="11.42578125" style="2" customWidth="1"/>
    <col min="14086" max="14086" width="9.7109375" style="2" bestFit="1" customWidth="1"/>
    <col min="14087" max="14087" width="8.5703125" style="2" customWidth="1"/>
    <col min="14088" max="14088" width="10" style="2" customWidth="1"/>
    <col min="14089" max="14089" width="9.7109375" style="2" bestFit="1" customWidth="1"/>
    <col min="14090" max="14090" width="10.28515625" style="2" customWidth="1"/>
    <col min="14091" max="14091" width="9.42578125" style="2" bestFit="1" customWidth="1"/>
    <col min="14092" max="14336" width="9.140625" style="2"/>
    <col min="14337" max="14337" width="13.5703125" style="2" customWidth="1"/>
    <col min="14338" max="14338" width="10" style="2" customWidth="1"/>
    <col min="14339" max="14339" width="15.5703125" style="2" customWidth="1"/>
    <col min="14340" max="14340" width="10.5703125" style="2" customWidth="1"/>
    <col min="14341" max="14341" width="11.42578125" style="2" customWidth="1"/>
    <col min="14342" max="14342" width="9.7109375" style="2" bestFit="1" customWidth="1"/>
    <col min="14343" max="14343" width="8.5703125" style="2" customWidth="1"/>
    <col min="14344" max="14344" width="10" style="2" customWidth="1"/>
    <col min="14345" max="14345" width="9.7109375" style="2" bestFit="1" customWidth="1"/>
    <col min="14346" max="14346" width="10.28515625" style="2" customWidth="1"/>
    <col min="14347" max="14347" width="9.42578125" style="2" bestFit="1" customWidth="1"/>
    <col min="14348" max="14592" width="9.140625" style="2"/>
    <col min="14593" max="14593" width="13.5703125" style="2" customWidth="1"/>
    <col min="14594" max="14594" width="10" style="2" customWidth="1"/>
    <col min="14595" max="14595" width="15.5703125" style="2" customWidth="1"/>
    <col min="14596" max="14596" width="10.5703125" style="2" customWidth="1"/>
    <col min="14597" max="14597" width="11.42578125" style="2" customWidth="1"/>
    <col min="14598" max="14598" width="9.7109375" style="2" bestFit="1" customWidth="1"/>
    <col min="14599" max="14599" width="8.5703125" style="2" customWidth="1"/>
    <col min="14600" max="14600" width="10" style="2" customWidth="1"/>
    <col min="14601" max="14601" width="9.7109375" style="2" bestFit="1" customWidth="1"/>
    <col min="14602" max="14602" width="10.28515625" style="2" customWidth="1"/>
    <col min="14603" max="14603" width="9.42578125" style="2" bestFit="1" customWidth="1"/>
    <col min="14604" max="14848" width="9.140625" style="2"/>
    <col min="14849" max="14849" width="13.5703125" style="2" customWidth="1"/>
    <col min="14850" max="14850" width="10" style="2" customWidth="1"/>
    <col min="14851" max="14851" width="15.5703125" style="2" customWidth="1"/>
    <col min="14852" max="14852" width="10.5703125" style="2" customWidth="1"/>
    <col min="14853" max="14853" width="11.42578125" style="2" customWidth="1"/>
    <col min="14854" max="14854" width="9.7109375" style="2" bestFit="1" customWidth="1"/>
    <col min="14855" max="14855" width="8.5703125" style="2" customWidth="1"/>
    <col min="14856" max="14856" width="10" style="2" customWidth="1"/>
    <col min="14857" max="14857" width="9.7109375" style="2" bestFit="1" customWidth="1"/>
    <col min="14858" max="14858" width="10.28515625" style="2" customWidth="1"/>
    <col min="14859" max="14859" width="9.42578125" style="2" bestFit="1" customWidth="1"/>
    <col min="14860" max="15104" width="9.140625" style="2"/>
    <col min="15105" max="15105" width="13.5703125" style="2" customWidth="1"/>
    <col min="15106" max="15106" width="10" style="2" customWidth="1"/>
    <col min="15107" max="15107" width="15.5703125" style="2" customWidth="1"/>
    <col min="15108" max="15108" width="10.5703125" style="2" customWidth="1"/>
    <col min="15109" max="15109" width="11.42578125" style="2" customWidth="1"/>
    <col min="15110" max="15110" width="9.7109375" style="2" bestFit="1" customWidth="1"/>
    <col min="15111" max="15111" width="8.5703125" style="2" customWidth="1"/>
    <col min="15112" max="15112" width="10" style="2" customWidth="1"/>
    <col min="15113" max="15113" width="9.7109375" style="2" bestFit="1" customWidth="1"/>
    <col min="15114" max="15114" width="10.28515625" style="2" customWidth="1"/>
    <col min="15115" max="15115" width="9.42578125" style="2" bestFit="1" customWidth="1"/>
    <col min="15116" max="15360" width="9.140625" style="2"/>
    <col min="15361" max="15361" width="13.5703125" style="2" customWidth="1"/>
    <col min="15362" max="15362" width="10" style="2" customWidth="1"/>
    <col min="15363" max="15363" width="15.5703125" style="2" customWidth="1"/>
    <col min="15364" max="15364" width="10.5703125" style="2" customWidth="1"/>
    <col min="15365" max="15365" width="11.42578125" style="2" customWidth="1"/>
    <col min="15366" max="15366" width="9.7109375" style="2" bestFit="1" customWidth="1"/>
    <col min="15367" max="15367" width="8.5703125" style="2" customWidth="1"/>
    <col min="15368" max="15368" width="10" style="2" customWidth="1"/>
    <col min="15369" max="15369" width="9.7109375" style="2" bestFit="1" customWidth="1"/>
    <col min="15370" max="15370" width="10.28515625" style="2" customWidth="1"/>
    <col min="15371" max="15371" width="9.42578125" style="2" bestFit="1" customWidth="1"/>
    <col min="15372" max="15616" width="9.140625" style="2"/>
    <col min="15617" max="15617" width="13.5703125" style="2" customWidth="1"/>
    <col min="15618" max="15618" width="10" style="2" customWidth="1"/>
    <col min="15619" max="15619" width="15.5703125" style="2" customWidth="1"/>
    <col min="15620" max="15620" width="10.5703125" style="2" customWidth="1"/>
    <col min="15621" max="15621" width="11.42578125" style="2" customWidth="1"/>
    <col min="15622" max="15622" width="9.7109375" style="2" bestFit="1" customWidth="1"/>
    <col min="15623" max="15623" width="8.5703125" style="2" customWidth="1"/>
    <col min="15624" max="15624" width="10" style="2" customWidth="1"/>
    <col min="15625" max="15625" width="9.7109375" style="2" bestFit="1" customWidth="1"/>
    <col min="15626" max="15626" width="10.28515625" style="2" customWidth="1"/>
    <col min="15627" max="15627" width="9.42578125" style="2" bestFit="1" customWidth="1"/>
    <col min="15628" max="15872" width="9.140625" style="2"/>
    <col min="15873" max="15873" width="13.5703125" style="2" customWidth="1"/>
    <col min="15874" max="15874" width="10" style="2" customWidth="1"/>
    <col min="15875" max="15875" width="15.5703125" style="2" customWidth="1"/>
    <col min="15876" max="15876" width="10.5703125" style="2" customWidth="1"/>
    <col min="15877" max="15877" width="11.42578125" style="2" customWidth="1"/>
    <col min="15878" max="15878" width="9.7109375" style="2" bestFit="1" customWidth="1"/>
    <col min="15879" max="15879" width="8.5703125" style="2" customWidth="1"/>
    <col min="15880" max="15880" width="10" style="2" customWidth="1"/>
    <col min="15881" max="15881" width="9.7109375" style="2" bestFit="1" customWidth="1"/>
    <col min="15882" max="15882" width="10.28515625" style="2" customWidth="1"/>
    <col min="15883" max="15883" width="9.42578125" style="2" bestFit="1" customWidth="1"/>
    <col min="15884" max="16128" width="9.140625" style="2"/>
    <col min="16129" max="16129" width="13.5703125" style="2" customWidth="1"/>
    <col min="16130" max="16130" width="10" style="2" customWidth="1"/>
    <col min="16131" max="16131" width="15.5703125" style="2" customWidth="1"/>
    <col min="16132" max="16132" width="10.5703125" style="2" customWidth="1"/>
    <col min="16133" max="16133" width="11.42578125" style="2" customWidth="1"/>
    <col min="16134" max="16134" width="9.7109375" style="2" bestFit="1" customWidth="1"/>
    <col min="16135" max="16135" width="8.5703125" style="2" customWidth="1"/>
    <col min="16136" max="16136" width="10" style="2" customWidth="1"/>
    <col min="16137" max="16137" width="9.7109375" style="2" bestFit="1" customWidth="1"/>
    <col min="16138" max="16138" width="10.28515625" style="2" customWidth="1"/>
    <col min="16139" max="16139" width="9.42578125" style="2" bestFit="1" customWidth="1"/>
    <col min="16140" max="16384" width="9.140625" style="2"/>
  </cols>
  <sheetData>
    <row r="1" spans="1:11" ht="6" customHeight="1" thickBot="1"/>
    <row r="2" spans="1:11" ht="36" customHeight="1" thickBot="1">
      <c r="A2" s="1330" t="s">
        <v>1834</v>
      </c>
      <c r="B2" s="1331"/>
      <c r="C2" s="1331"/>
      <c r="D2" s="1331"/>
      <c r="E2" s="1331"/>
      <c r="F2" s="1331"/>
      <c r="G2" s="1331"/>
      <c r="H2" s="1331"/>
      <c r="I2" s="1331"/>
      <c r="J2" s="1331"/>
      <c r="K2" s="1332"/>
    </row>
    <row r="3" spans="1:11" ht="19.5" customHeight="1" thickBot="1">
      <c r="A3" s="1339" t="s">
        <v>1786</v>
      </c>
      <c r="B3" s="1339"/>
      <c r="C3" s="1339"/>
      <c r="D3" s="1339"/>
      <c r="E3" s="1339"/>
      <c r="F3" s="1339"/>
      <c r="G3" s="1339"/>
      <c r="H3" s="1339"/>
      <c r="I3" s="1339"/>
      <c r="J3" s="1339"/>
      <c r="K3" s="1339"/>
    </row>
    <row r="4" spans="1:11" s="159" customFormat="1" ht="18.75" customHeight="1">
      <c r="A4" s="1311" t="s">
        <v>1768</v>
      </c>
      <c r="B4" s="1333" t="s">
        <v>1730</v>
      </c>
      <c r="C4" s="1335" t="s">
        <v>1769</v>
      </c>
      <c r="D4" s="1337" t="s">
        <v>1584</v>
      </c>
      <c r="E4" s="1337" t="s">
        <v>1729</v>
      </c>
      <c r="F4" s="1337"/>
      <c r="G4" s="1337"/>
      <c r="H4" s="1337"/>
      <c r="I4" s="1337"/>
      <c r="J4" s="1337"/>
      <c r="K4" s="1338"/>
    </row>
    <row r="5" spans="1:11" s="159" customFormat="1" ht="21.75" customHeight="1" thickBot="1">
      <c r="A5" s="1314"/>
      <c r="B5" s="1334"/>
      <c r="C5" s="1336"/>
      <c r="D5" s="1310"/>
      <c r="E5" s="308" t="s">
        <v>1670</v>
      </c>
      <c r="F5" s="308" t="s">
        <v>1671</v>
      </c>
      <c r="G5" s="308" t="s">
        <v>1672</v>
      </c>
      <c r="H5" s="308" t="s">
        <v>1673</v>
      </c>
      <c r="I5" s="308" t="s">
        <v>1674</v>
      </c>
      <c r="J5" s="308" t="s">
        <v>1675</v>
      </c>
      <c r="K5" s="309" t="s">
        <v>1676</v>
      </c>
    </row>
    <row r="6" spans="1:11" ht="23.25" customHeight="1" thickBot="1">
      <c r="A6" s="1311" t="s">
        <v>1770</v>
      </c>
      <c r="B6" s="1307" t="s">
        <v>1582</v>
      </c>
      <c r="C6" s="310" t="s">
        <v>1771</v>
      </c>
      <c r="D6" s="311">
        <f>SUM(E6:K6)</f>
        <v>2405</v>
      </c>
      <c r="E6" s="311">
        <f>SUM(İLKOKUL!M47)</f>
        <v>2017</v>
      </c>
      <c r="F6" s="311">
        <f>SUM(İLKOKUL!M133)</f>
        <v>23</v>
      </c>
      <c r="G6" s="311">
        <f>SUM(İLKOKUL!M164)</f>
        <v>172</v>
      </c>
      <c r="H6" s="311">
        <f>SUM(İLKOKUL!M182)</f>
        <v>37</v>
      </c>
      <c r="I6" s="311">
        <f>SUM(İLKOKUL!M202)</f>
        <v>21</v>
      </c>
      <c r="J6" s="311">
        <f>SUM(İLKOKUL!M221)</f>
        <v>111</v>
      </c>
      <c r="K6" s="312">
        <f>SUM(İLKOKUL!M247)</f>
        <v>24</v>
      </c>
    </row>
    <row r="7" spans="1:11" ht="23.25" customHeight="1">
      <c r="A7" s="1312"/>
      <c r="B7" s="1308"/>
      <c r="C7" s="313" t="s">
        <v>1772</v>
      </c>
      <c r="D7" s="314">
        <f t="shared" ref="D7:D81" si="0">SUM(E7:K7)</f>
        <v>2092</v>
      </c>
      <c r="E7" s="311">
        <f>SUM(İLKOKUL!N47)</f>
        <v>1726</v>
      </c>
      <c r="F7" s="314">
        <f>SUM(İLKOKUL!N133)</f>
        <v>32</v>
      </c>
      <c r="G7" s="314">
        <f>SUM(İLKOKUL!N164)</f>
        <v>134</v>
      </c>
      <c r="H7" s="314">
        <f>SUM(İLKOKUL!N182)</f>
        <v>44</v>
      </c>
      <c r="I7" s="314">
        <f>SUM(İLKOKUL!N202)</f>
        <v>19</v>
      </c>
      <c r="J7" s="314">
        <f>SUM(İLKOKUL!N221)</f>
        <v>112</v>
      </c>
      <c r="K7" s="315">
        <f>SUM(İLKOKUL!N247)</f>
        <v>25</v>
      </c>
    </row>
    <row r="8" spans="1:11" ht="23.25" customHeight="1">
      <c r="A8" s="1312"/>
      <c r="B8" s="1308"/>
      <c r="C8" s="313" t="s">
        <v>1584</v>
      </c>
      <c r="D8" s="316">
        <f>SUM(D6:D7)</f>
        <v>4497</v>
      </c>
      <c r="E8" s="316">
        <f t="shared" ref="E8:K8" si="1">SUM(E6:E7)</f>
        <v>3743</v>
      </c>
      <c r="F8" s="316">
        <f t="shared" si="1"/>
        <v>55</v>
      </c>
      <c r="G8" s="316">
        <f t="shared" si="1"/>
        <v>306</v>
      </c>
      <c r="H8" s="316">
        <f t="shared" si="1"/>
        <v>81</v>
      </c>
      <c r="I8" s="316">
        <f t="shared" si="1"/>
        <v>40</v>
      </c>
      <c r="J8" s="316">
        <f t="shared" si="1"/>
        <v>223</v>
      </c>
      <c r="K8" s="317">
        <f t="shared" si="1"/>
        <v>49</v>
      </c>
    </row>
    <row r="9" spans="1:11" ht="23.25" customHeight="1">
      <c r="A9" s="1313"/>
      <c r="B9" s="1308" t="s">
        <v>1773</v>
      </c>
      <c r="C9" s="313" t="s">
        <v>1771</v>
      </c>
      <c r="D9" s="314">
        <f t="shared" si="0"/>
        <v>1138</v>
      </c>
      <c r="E9" s="314">
        <f>SUM(İLKOKUL!M130)</f>
        <v>761</v>
      </c>
      <c r="F9" s="314">
        <f>SUM(İLKOKUL!M138)</f>
        <v>19</v>
      </c>
      <c r="G9" s="314">
        <f>SUM(İLKOKUL!M176)</f>
        <v>102</v>
      </c>
      <c r="H9" s="314">
        <f>SUM(İLKOKUL!M197)</f>
        <v>109</v>
      </c>
      <c r="I9" s="314">
        <f>SUM(İLKOKUL!M213)</f>
        <v>67</v>
      </c>
      <c r="J9" s="314">
        <f>SUM(İLKOKUL!M244)</f>
        <v>80</v>
      </c>
      <c r="K9" s="315"/>
    </row>
    <row r="10" spans="1:11" ht="23.25" customHeight="1">
      <c r="A10" s="1313"/>
      <c r="B10" s="1308"/>
      <c r="C10" s="313" t="s">
        <v>1772</v>
      </c>
      <c r="D10" s="314">
        <f t="shared" si="0"/>
        <v>1079</v>
      </c>
      <c r="E10" s="314">
        <f>SUM(İLKOKUL!N130)</f>
        <v>699</v>
      </c>
      <c r="F10" s="314">
        <f>SUM(İLKOKUL!N138)</f>
        <v>18</v>
      </c>
      <c r="G10" s="314">
        <f>SUM(İLKOKUL!N176)</f>
        <v>79</v>
      </c>
      <c r="H10" s="314">
        <f>SUM(İLKOKUL!N197)</f>
        <v>131</v>
      </c>
      <c r="I10" s="314">
        <f>SUM(İLKOKUL!N213)</f>
        <v>70</v>
      </c>
      <c r="J10" s="314">
        <f>SUM(İLKOKUL!N244)</f>
        <v>82</v>
      </c>
      <c r="K10" s="315"/>
    </row>
    <row r="11" spans="1:11" ht="23.25" customHeight="1">
      <c r="A11" s="1313"/>
      <c r="B11" s="1308"/>
      <c r="C11" s="313" t="s">
        <v>1584</v>
      </c>
      <c r="D11" s="316">
        <f>SUM(D9:D10)</f>
        <v>2217</v>
      </c>
      <c r="E11" s="316">
        <f t="shared" ref="E11:J11" si="2">SUM(E9:E10)</f>
        <v>1460</v>
      </c>
      <c r="F11" s="316">
        <f t="shared" si="2"/>
        <v>37</v>
      </c>
      <c r="G11" s="316">
        <f t="shared" si="2"/>
        <v>181</v>
      </c>
      <c r="H11" s="316">
        <f t="shared" si="2"/>
        <v>240</v>
      </c>
      <c r="I11" s="316">
        <f t="shared" si="2"/>
        <v>137</v>
      </c>
      <c r="J11" s="316">
        <f t="shared" si="2"/>
        <v>162</v>
      </c>
      <c r="K11" s="317"/>
    </row>
    <row r="12" spans="1:11" ht="23.25" customHeight="1" thickBot="1">
      <c r="A12" s="1328"/>
      <c r="B12" s="1315" t="s">
        <v>1799</v>
      </c>
      <c r="C12" s="1316"/>
      <c r="D12" s="318">
        <f>SUM(D11,D8)</f>
        <v>6714</v>
      </c>
      <c r="E12" s="318">
        <f t="shared" ref="E12:K12" si="3">SUM(E11,E8)</f>
        <v>5203</v>
      </c>
      <c r="F12" s="318">
        <f t="shared" si="3"/>
        <v>92</v>
      </c>
      <c r="G12" s="318">
        <f t="shared" si="3"/>
        <v>487</v>
      </c>
      <c r="H12" s="318">
        <f t="shared" si="3"/>
        <v>321</v>
      </c>
      <c r="I12" s="318">
        <f t="shared" si="3"/>
        <v>177</v>
      </c>
      <c r="J12" s="318">
        <f t="shared" si="3"/>
        <v>385</v>
      </c>
      <c r="K12" s="319">
        <f t="shared" si="3"/>
        <v>49</v>
      </c>
    </row>
    <row r="13" spans="1:11" ht="23.25" customHeight="1">
      <c r="A13" s="1307" t="s">
        <v>1774</v>
      </c>
      <c r="B13" s="1337" t="s">
        <v>1582</v>
      </c>
      <c r="C13" s="310" t="s">
        <v>1771</v>
      </c>
      <c r="D13" s="311">
        <f t="shared" si="0"/>
        <v>2117</v>
      </c>
      <c r="E13" s="311">
        <f>SUM(İLKOKUL!Q47)</f>
        <v>1712</v>
      </c>
      <c r="F13" s="311">
        <f>SUM(İLKOKUL!Q132)</f>
        <v>27</v>
      </c>
      <c r="G13" s="311">
        <f>SUM(İLKOKUL!Q164)</f>
        <v>168</v>
      </c>
      <c r="H13" s="311">
        <f>SUM(İLKOKUL!Q182)</f>
        <v>45</v>
      </c>
      <c r="I13" s="311">
        <f>SUM(İLKOKUL!Q202)</f>
        <v>16</v>
      </c>
      <c r="J13" s="311">
        <f>SUM(İLKOKUL!Q221)</f>
        <v>138</v>
      </c>
      <c r="K13" s="312">
        <f>SUM(İLKOKUL!Q247)</f>
        <v>11</v>
      </c>
    </row>
    <row r="14" spans="1:11" ht="23.25" customHeight="1">
      <c r="A14" s="1308"/>
      <c r="B14" s="1329"/>
      <c r="C14" s="313" t="s">
        <v>1772</v>
      </c>
      <c r="D14" s="314">
        <f t="shared" si="0"/>
        <v>1986</v>
      </c>
      <c r="E14" s="314">
        <f>SUM(İLKOKUL!R47)</f>
        <v>1606</v>
      </c>
      <c r="F14" s="314">
        <f>SUM(İLKOKUL!R132)</f>
        <v>24</v>
      </c>
      <c r="G14" s="314">
        <f>SUM(İLKOKUL!R164)</f>
        <v>170</v>
      </c>
      <c r="H14" s="314">
        <f>SUM(İLKOKUL!R182)</f>
        <v>37</v>
      </c>
      <c r="I14" s="314">
        <f>SUM(İLKOKUL!R202)</f>
        <v>12</v>
      </c>
      <c r="J14" s="314">
        <f>SUM(İLKOKUL!R221)</f>
        <v>122</v>
      </c>
      <c r="K14" s="315">
        <f>SUM(İLKOKUL!R247)</f>
        <v>15</v>
      </c>
    </row>
    <row r="15" spans="1:11" ht="23.25" customHeight="1">
      <c r="A15" s="1308"/>
      <c r="B15" s="1329"/>
      <c r="C15" s="313" t="s">
        <v>1584</v>
      </c>
      <c r="D15" s="316">
        <f t="shared" si="0"/>
        <v>4103</v>
      </c>
      <c r="E15" s="316">
        <f>SUM(E13:E14)</f>
        <v>3318</v>
      </c>
      <c r="F15" s="316">
        <f t="shared" ref="F15:K15" si="4">SUM(F13:F14)</f>
        <v>51</v>
      </c>
      <c r="G15" s="316">
        <f t="shared" si="4"/>
        <v>338</v>
      </c>
      <c r="H15" s="316">
        <f t="shared" si="4"/>
        <v>82</v>
      </c>
      <c r="I15" s="316">
        <f t="shared" si="4"/>
        <v>28</v>
      </c>
      <c r="J15" s="316">
        <f t="shared" si="4"/>
        <v>260</v>
      </c>
      <c r="K15" s="317">
        <f t="shared" si="4"/>
        <v>26</v>
      </c>
    </row>
    <row r="16" spans="1:11" ht="23.25" customHeight="1">
      <c r="A16" s="1308"/>
      <c r="B16" s="1329" t="s">
        <v>1773</v>
      </c>
      <c r="C16" s="313" t="s">
        <v>1771</v>
      </c>
      <c r="D16" s="314">
        <f t="shared" si="0"/>
        <v>1039</v>
      </c>
      <c r="E16" s="314">
        <f>SUM(İLKOKUL!Q130)</f>
        <v>684</v>
      </c>
      <c r="F16" s="314">
        <f>SUM(İLKOKUL!Q138)</f>
        <v>26</v>
      </c>
      <c r="G16" s="314">
        <f>SUM(İLKOKUL!Q176)</f>
        <v>79</v>
      </c>
      <c r="H16" s="314">
        <f>SUM(İLKOKUL!Q197)</f>
        <v>102</v>
      </c>
      <c r="I16" s="314">
        <f>SUM(İLKOKUL!Q213)</f>
        <v>66</v>
      </c>
      <c r="J16" s="314">
        <f>SUM(İLKOKUL!Q244)</f>
        <v>82</v>
      </c>
      <c r="K16" s="315"/>
    </row>
    <row r="17" spans="1:11" ht="23.25" customHeight="1">
      <c r="A17" s="1308"/>
      <c r="B17" s="1329"/>
      <c r="C17" s="313" t="s">
        <v>1772</v>
      </c>
      <c r="D17" s="314">
        <f t="shared" si="0"/>
        <v>970</v>
      </c>
      <c r="E17" s="314">
        <f>SUM(İLKOKUL!R130)</f>
        <v>647</v>
      </c>
      <c r="F17" s="314">
        <f>SUM(İLKOKUL!R138)</f>
        <v>21</v>
      </c>
      <c r="G17" s="314">
        <f>SUM(İLKOKUL!R176)</f>
        <v>78</v>
      </c>
      <c r="H17" s="314">
        <f>SUM(İLKOKUL!R197)</f>
        <v>85</v>
      </c>
      <c r="I17" s="314">
        <f>SUM(İLKOKUL!R213)</f>
        <v>67</v>
      </c>
      <c r="J17" s="314">
        <f>SUM(İLKOKUL!R244)</f>
        <v>72</v>
      </c>
      <c r="K17" s="315"/>
    </row>
    <row r="18" spans="1:11" ht="23.25" customHeight="1">
      <c r="A18" s="1308"/>
      <c r="B18" s="1329"/>
      <c r="C18" s="313" t="s">
        <v>1584</v>
      </c>
      <c r="D18" s="316">
        <f t="shared" si="0"/>
        <v>2009</v>
      </c>
      <c r="E18" s="316">
        <f t="shared" ref="E18:J18" si="5">SUM(E16:E17)</f>
        <v>1331</v>
      </c>
      <c r="F18" s="316">
        <f t="shared" si="5"/>
        <v>47</v>
      </c>
      <c r="G18" s="316">
        <f t="shared" si="5"/>
        <v>157</v>
      </c>
      <c r="H18" s="316">
        <f t="shared" si="5"/>
        <v>187</v>
      </c>
      <c r="I18" s="316">
        <f t="shared" si="5"/>
        <v>133</v>
      </c>
      <c r="J18" s="316">
        <f t="shared" si="5"/>
        <v>154</v>
      </c>
      <c r="K18" s="317"/>
    </row>
    <row r="19" spans="1:11" ht="23.25" customHeight="1" thickBot="1">
      <c r="A19" s="1309"/>
      <c r="B19" s="1310" t="s">
        <v>1799</v>
      </c>
      <c r="C19" s="1310"/>
      <c r="D19" s="320">
        <f>SUM(D15,D18)</f>
        <v>6112</v>
      </c>
      <c r="E19" s="320">
        <f t="shared" ref="E19:K19" si="6">SUM(E15,E18)</f>
        <v>4649</v>
      </c>
      <c r="F19" s="320">
        <f t="shared" si="6"/>
        <v>98</v>
      </c>
      <c r="G19" s="320">
        <f t="shared" si="6"/>
        <v>495</v>
      </c>
      <c r="H19" s="320">
        <f t="shared" si="6"/>
        <v>269</v>
      </c>
      <c r="I19" s="320">
        <f t="shared" si="6"/>
        <v>161</v>
      </c>
      <c r="J19" s="320">
        <f t="shared" si="6"/>
        <v>414</v>
      </c>
      <c r="K19" s="320">
        <f t="shared" si="6"/>
        <v>26</v>
      </c>
    </row>
    <row r="20" spans="1:11" ht="23.25" customHeight="1">
      <c r="A20" s="1312" t="s">
        <v>1775</v>
      </c>
      <c r="B20" s="1317" t="s">
        <v>1582</v>
      </c>
      <c r="C20" s="322" t="s">
        <v>1771</v>
      </c>
      <c r="D20" s="323">
        <f t="shared" si="0"/>
        <v>2114</v>
      </c>
      <c r="E20" s="323">
        <f>SUM(İLKOKUL!U47)</f>
        <v>1727</v>
      </c>
      <c r="F20" s="323">
        <f>SUM(İLKOKUL!U133)</f>
        <v>22</v>
      </c>
      <c r="G20" s="323">
        <f>SUM(İLKOKUL!U164)</f>
        <v>163</v>
      </c>
      <c r="H20" s="323">
        <f>SUM(İLKOKUL!U182)</f>
        <v>39</v>
      </c>
      <c r="I20" s="323">
        <f>SUM(İLKOKUL!U202)</f>
        <v>19</v>
      </c>
      <c r="J20" s="323">
        <f>SUM(İLKOKUL!U221)</f>
        <v>129</v>
      </c>
      <c r="K20" s="324">
        <f>SUM(İLKOKUL!U247)</f>
        <v>15</v>
      </c>
    </row>
    <row r="21" spans="1:11" ht="23.25" customHeight="1">
      <c r="A21" s="1312"/>
      <c r="B21" s="1308"/>
      <c r="C21" s="313" t="s">
        <v>1772</v>
      </c>
      <c r="D21" s="314">
        <f t="shared" si="0"/>
        <v>2021</v>
      </c>
      <c r="E21" s="314">
        <f>SUM(İLKOKUL!V47)</f>
        <v>1648</v>
      </c>
      <c r="F21" s="314">
        <f>SUM(İLKOKUL!V133)</f>
        <v>32</v>
      </c>
      <c r="G21" s="314">
        <f>SUM(İLKOKUL!V164)</f>
        <v>160</v>
      </c>
      <c r="H21" s="314">
        <f>SUM(İLKOKUL!V182)</f>
        <v>34</v>
      </c>
      <c r="I21" s="314">
        <f>SUM(İLKOKUL!V202)</f>
        <v>18</v>
      </c>
      <c r="J21" s="314">
        <f>SUM(İLKOKUL!V221)</f>
        <v>113</v>
      </c>
      <c r="K21" s="315">
        <f>SUM(İLKOKUL!V247)</f>
        <v>16</v>
      </c>
    </row>
    <row r="22" spans="1:11" ht="23.25" customHeight="1">
      <c r="A22" s="1312"/>
      <c r="B22" s="1308"/>
      <c r="C22" s="313" t="s">
        <v>1584</v>
      </c>
      <c r="D22" s="316">
        <f t="shared" si="0"/>
        <v>4135</v>
      </c>
      <c r="E22" s="316">
        <f t="shared" ref="E22:K22" si="7">SUM(E20:E21)</f>
        <v>3375</v>
      </c>
      <c r="F22" s="316">
        <f t="shared" si="7"/>
        <v>54</v>
      </c>
      <c r="G22" s="316">
        <f t="shared" si="7"/>
        <v>323</v>
      </c>
      <c r="H22" s="316">
        <f t="shared" si="7"/>
        <v>73</v>
      </c>
      <c r="I22" s="316">
        <f t="shared" si="7"/>
        <v>37</v>
      </c>
      <c r="J22" s="316">
        <f t="shared" si="7"/>
        <v>242</v>
      </c>
      <c r="K22" s="317">
        <f t="shared" si="7"/>
        <v>31</v>
      </c>
    </row>
    <row r="23" spans="1:11" ht="23.25" customHeight="1">
      <c r="A23" s="1313"/>
      <c r="B23" s="1308" t="s">
        <v>1773</v>
      </c>
      <c r="C23" s="313" t="s">
        <v>1771</v>
      </c>
      <c r="D23" s="314">
        <f t="shared" si="0"/>
        <v>1163</v>
      </c>
      <c r="E23" s="314">
        <f>SUM(İLKOKUL!U130)</f>
        <v>746</v>
      </c>
      <c r="F23" s="314">
        <f>SUM(İLKOKUL!U138)</f>
        <v>27</v>
      </c>
      <c r="G23" s="314">
        <f>SUM(İLKOKUL!U176)</f>
        <v>83</v>
      </c>
      <c r="H23" s="314">
        <f>SUM(İLKOKUL!U197)</f>
        <v>137</v>
      </c>
      <c r="I23" s="314">
        <f>SUM(İLKOKUL!U213)</f>
        <v>67</v>
      </c>
      <c r="J23" s="314">
        <f>SUM(İLKOKUL!U244)</f>
        <v>103</v>
      </c>
      <c r="K23" s="315"/>
    </row>
    <row r="24" spans="1:11" ht="23.25" customHeight="1">
      <c r="A24" s="1313"/>
      <c r="B24" s="1308"/>
      <c r="C24" s="313" t="s">
        <v>1772</v>
      </c>
      <c r="D24" s="314">
        <f t="shared" si="0"/>
        <v>1126</v>
      </c>
      <c r="E24" s="314">
        <f>SUM(İLKOKUL!V130)</f>
        <v>727</v>
      </c>
      <c r="F24" s="314">
        <f>SUM(İLKOKUL!V138)</f>
        <v>25</v>
      </c>
      <c r="G24" s="314">
        <f>SUM(İLKOKUL!V176)</f>
        <v>98</v>
      </c>
      <c r="H24" s="314">
        <f>SUM(İLKOKUL!V197)</f>
        <v>121</v>
      </c>
      <c r="I24" s="314">
        <f>SUM(İLKOKUL!V213)</f>
        <v>70</v>
      </c>
      <c r="J24" s="314">
        <f>SUM(İLKOKUL!V244)</f>
        <v>85</v>
      </c>
      <c r="K24" s="315"/>
    </row>
    <row r="25" spans="1:11" ht="23.25" customHeight="1">
      <c r="A25" s="1313"/>
      <c r="B25" s="1308"/>
      <c r="C25" s="313" t="s">
        <v>1584</v>
      </c>
      <c r="D25" s="316">
        <f t="shared" si="0"/>
        <v>2289</v>
      </c>
      <c r="E25" s="316">
        <f t="shared" ref="E25:J25" si="8">SUM(E23:E24)</f>
        <v>1473</v>
      </c>
      <c r="F25" s="316">
        <f t="shared" si="8"/>
        <v>52</v>
      </c>
      <c r="G25" s="316">
        <f t="shared" si="8"/>
        <v>181</v>
      </c>
      <c r="H25" s="316">
        <f t="shared" si="8"/>
        <v>258</v>
      </c>
      <c r="I25" s="316">
        <f t="shared" si="8"/>
        <v>137</v>
      </c>
      <c r="J25" s="316">
        <f t="shared" si="8"/>
        <v>188</v>
      </c>
      <c r="K25" s="317"/>
    </row>
    <row r="26" spans="1:11" ht="23.25" customHeight="1" thickBot="1">
      <c r="A26" s="1314"/>
      <c r="B26" s="1315" t="s">
        <v>1799</v>
      </c>
      <c r="C26" s="1316"/>
      <c r="D26" s="320">
        <f t="shared" si="0"/>
        <v>6424</v>
      </c>
      <c r="E26" s="320">
        <f>SUM(E25,E22)</f>
        <v>4848</v>
      </c>
      <c r="F26" s="320">
        <f t="shared" ref="F26:K26" si="9">SUM(F22,F25)</f>
        <v>106</v>
      </c>
      <c r="G26" s="320">
        <f t="shared" si="9"/>
        <v>504</v>
      </c>
      <c r="H26" s="320">
        <f t="shared" si="9"/>
        <v>331</v>
      </c>
      <c r="I26" s="320">
        <f t="shared" si="9"/>
        <v>174</v>
      </c>
      <c r="J26" s="320">
        <f t="shared" si="9"/>
        <v>430</v>
      </c>
      <c r="K26" s="321">
        <f t="shared" si="9"/>
        <v>31</v>
      </c>
    </row>
    <row r="27" spans="1:11" ht="23.25" customHeight="1">
      <c r="A27" s="1311" t="s">
        <v>1776</v>
      </c>
      <c r="B27" s="1307" t="s">
        <v>1582</v>
      </c>
      <c r="C27" s="310" t="s">
        <v>1771</v>
      </c>
      <c r="D27" s="311">
        <f t="shared" si="0"/>
        <v>3030</v>
      </c>
      <c r="E27" s="311">
        <f>SUM(İLKOKUL!Y47)</f>
        <v>2388</v>
      </c>
      <c r="F27" s="311">
        <f>SUM(İLKOKUL!Y133)</f>
        <v>40</v>
      </c>
      <c r="G27" s="311">
        <f>SUM(İLKOKUL!Y164)</f>
        <v>252</v>
      </c>
      <c r="H27" s="311">
        <f>SUM(İLKOKUL!Y182)</f>
        <v>51</v>
      </c>
      <c r="I27" s="311">
        <f>SUM(İLKOKUL!Y202)</f>
        <v>27</v>
      </c>
      <c r="J27" s="311">
        <f>SUM(İLKOKUL!Y221)</f>
        <v>251</v>
      </c>
      <c r="K27" s="312">
        <f>SUM(İLKOKUL!Y247)</f>
        <v>21</v>
      </c>
    </row>
    <row r="28" spans="1:11" ht="23.25" customHeight="1">
      <c r="A28" s="1312"/>
      <c r="B28" s="1308"/>
      <c r="C28" s="313" t="s">
        <v>1772</v>
      </c>
      <c r="D28" s="314">
        <f t="shared" si="0"/>
        <v>2817</v>
      </c>
      <c r="E28" s="314">
        <f>SUM(İLKOKUL!Z47)</f>
        <v>2277</v>
      </c>
      <c r="F28" s="314">
        <f>SUM(İLKOKUL!Z133)</f>
        <v>29</v>
      </c>
      <c r="G28" s="314">
        <f>SUM(İLKOKUL!Z164)</f>
        <v>228</v>
      </c>
      <c r="H28" s="314">
        <f>SUM(İLKOKUL!Z182)</f>
        <v>48</v>
      </c>
      <c r="I28" s="314">
        <f>SUM(İLKOKUL!Z202)</f>
        <v>29</v>
      </c>
      <c r="J28" s="314">
        <f>SUM(İLKOKUL!Z221)</f>
        <v>178</v>
      </c>
      <c r="K28" s="315">
        <f>SUM(İLKOKUL!Z247)</f>
        <v>28</v>
      </c>
    </row>
    <row r="29" spans="1:11" ht="23.25" customHeight="1">
      <c r="A29" s="1312"/>
      <c r="B29" s="1308"/>
      <c r="C29" s="313" t="s">
        <v>1584</v>
      </c>
      <c r="D29" s="316">
        <f t="shared" si="0"/>
        <v>5847</v>
      </c>
      <c r="E29" s="316">
        <f t="shared" ref="E29:K29" si="10">SUM(E27:E28)</f>
        <v>4665</v>
      </c>
      <c r="F29" s="316">
        <f t="shared" si="10"/>
        <v>69</v>
      </c>
      <c r="G29" s="316">
        <f t="shared" si="10"/>
        <v>480</v>
      </c>
      <c r="H29" s="316">
        <f t="shared" si="10"/>
        <v>99</v>
      </c>
      <c r="I29" s="316">
        <f t="shared" si="10"/>
        <v>56</v>
      </c>
      <c r="J29" s="316">
        <f t="shared" si="10"/>
        <v>429</v>
      </c>
      <c r="K29" s="317">
        <f t="shared" si="10"/>
        <v>49</v>
      </c>
    </row>
    <row r="30" spans="1:11" ht="23.25" customHeight="1">
      <c r="A30" s="1313"/>
      <c r="B30" s="1308" t="s">
        <v>1773</v>
      </c>
      <c r="C30" s="313" t="s">
        <v>1771</v>
      </c>
      <c r="D30" s="314">
        <f t="shared" si="0"/>
        <v>1660</v>
      </c>
      <c r="E30" s="314">
        <f>SUM(İLKOKUL!Y130)</f>
        <v>1067</v>
      </c>
      <c r="F30" s="314">
        <f>SUM(İLKOKUL!Y138)</f>
        <v>43</v>
      </c>
      <c r="G30" s="314">
        <f>SUM(İLKOKUL!Y176)</f>
        <v>150</v>
      </c>
      <c r="H30" s="314">
        <f>SUM(İLKOKUL!Y197)</f>
        <v>172</v>
      </c>
      <c r="I30" s="314">
        <f>SUM(İLKOKUL!Y213)</f>
        <v>89</v>
      </c>
      <c r="J30" s="314">
        <f>SUM(İLKOKUL!Y244)</f>
        <v>139</v>
      </c>
      <c r="K30" s="315"/>
    </row>
    <row r="31" spans="1:11" ht="18" customHeight="1">
      <c r="A31" s="1313"/>
      <c r="B31" s="1308"/>
      <c r="C31" s="313" t="s">
        <v>1772</v>
      </c>
      <c r="D31" s="314">
        <f t="shared" si="0"/>
        <v>1631</v>
      </c>
      <c r="E31" s="314">
        <f>SUM(İLKOKUL!Z130)</f>
        <v>1052</v>
      </c>
      <c r="F31" s="314">
        <f>SUM(İLKOKUL!Z138)</f>
        <v>34</v>
      </c>
      <c r="G31" s="314">
        <f>SUM(İLKOKUL!Z176)</f>
        <v>134</v>
      </c>
      <c r="H31" s="314">
        <f>SUM(İLKOKUL!Z197)</f>
        <v>184</v>
      </c>
      <c r="I31" s="314">
        <f>SUM(İLKOKUL!Z213)</f>
        <v>91</v>
      </c>
      <c r="J31" s="314">
        <f>SUM(İLKOKUL!Z244)</f>
        <v>136</v>
      </c>
      <c r="K31" s="315"/>
    </row>
    <row r="32" spans="1:11" ht="18" customHeight="1">
      <c r="A32" s="1313"/>
      <c r="B32" s="1308"/>
      <c r="C32" s="313" t="s">
        <v>1584</v>
      </c>
      <c r="D32" s="316">
        <f t="shared" si="0"/>
        <v>3291</v>
      </c>
      <c r="E32" s="316">
        <f t="shared" ref="E32:J32" si="11">SUM(E30:E31)</f>
        <v>2119</v>
      </c>
      <c r="F32" s="316">
        <f t="shared" si="11"/>
        <v>77</v>
      </c>
      <c r="G32" s="316">
        <f t="shared" si="11"/>
        <v>284</v>
      </c>
      <c r="H32" s="316">
        <f t="shared" si="11"/>
        <v>356</v>
      </c>
      <c r="I32" s="316">
        <f t="shared" si="11"/>
        <v>180</v>
      </c>
      <c r="J32" s="316">
        <f t="shared" si="11"/>
        <v>275</v>
      </c>
      <c r="K32" s="317"/>
    </row>
    <row r="33" spans="1:11" ht="18" customHeight="1" thickBot="1">
      <c r="A33" s="1328"/>
      <c r="B33" s="1315" t="s">
        <v>1799</v>
      </c>
      <c r="C33" s="1316"/>
      <c r="D33" s="318">
        <f t="shared" si="0"/>
        <v>9138</v>
      </c>
      <c r="E33" s="318">
        <f>SUM(E32,E29)</f>
        <v>6784</v>
      </c>
      <c r="F33" s="318">
        <f t="shared" ref="F33:K33" si="12">SUM(F29,F32)</f>
        <v>146</v>
      </c>
      <c r="G33" s="318">
        <f t="shared" si="12"/>
        <v>764</v>
      </c>
      <c r="H33" s="318">
        <f t="shared" si="12"/>
        <v>455</v>
      </c>
      <c r="I33" s="318">
        <f t="shared" si="12"/>
        <v>236</v>
      </c>
      <c r="J33" s="318">
        <f t="shared" si="12"/>
        <v>704</v>
      </c>
      <c r="K33" s="319">
        <f t="shared" si="12"/>
        <v>49</v>
      </c>
    </row>
    <row r="34" spans="1:11" ht="18" customHeight="1">
      <c r="A34" s="1340" t="s">
        <v>1800</v>
      </c>
      <c r="B34" s="1343" t="s">
        <v>1582</v>
      </c>
      <c r="C34" s="325" t="s">
        <v>1771</v>
      </c>
      <c r="D34" s="326">
        <f>SUM(D6,D13,D20,D27)</f>
        <v>9666</v>
      </c>
      <c r="E34" s="326">
        <f t="shared" ref="E34:K34" si="13">SUM(E6,E13,E20,E27)</f>
        <v>7844</v>
      </c>
      <c r="F34" s="326">
        <f t="shared" si="13"/>
        <v>112</v>
      </c>
      <c r="G34" s="326">
        <f t="shared" si="13"/>
        <v>755</v>
      </c>
      <c r="H34" s="326">
        <f t="shared" si="13"/>
        <v>172</v>
      </c>
      <c r="I34" s="326">
        <f t="shared" si="13"/>
        <v>83</v>
      </c>
      <c r="J34" s="326">
        <f t="shared" si="13"/>
        <v>629</v>
      </c>
      <c r="K34" s="327">
        <f t="shared" si="13"/>
        <v>71</v>
      </c>
    </row>
    <row r="35" spans="1:11" ht="18" customHeight="1">
      <c r="A35" s="1341"/>
      <c r="B35" s="1344"/>
      <c r="C35" s="328" t="s">
        <v>1772</v>
      </c>
      <c r="D35" s="329">
        <f t="shared" ref="D35:K40" si="14">SUM(D7,D14,D21,D28)</f>
        <v>8916</v>
      </c>
      <c r="E35" s="329">
        <f t="shared" si="14"/>
        <v>7257</v>
      </c>
      <c r="F35" s="329">
        <f t="shared" si="14"/>
        <v>117</v>
      </c>
      <c r="G35" s="329">
        <f t="shared" si="14"/>
        <v>692</v>
      </c>
      <c r="H35" s="329">
        <f t="shared" si="14"/>
        <v>163</v>
      </c>
      <c r="I35" s="329">
        <f t="shared" si="14"/>
        <v>78</v>
      </c>
      <c r="J35" s="329">
        <f t="shared" si="14"/>
        <v>525</v>
      </c>
      <c r="K35" s="330">
        <f t="shared" si="14"/>
        <v>84</v>
      </c>
    </row>
    <row r="36" spans="1:11" ht="19.5" customHeight="1">
      <c r="A36" s="1341"/>
      <c r="B36" s="1344"/>
      <c r="C36" s="328" t="s">
        <v>1584</v>
      </c>
      <c r="D36" s="329">
        <f t="shared" si="14"/>
        <v>18582</v>
      </c>
      <c r="E36" s="329">
        <f t="shared" si="14"/>
        <v>15101</v>
      </c>
      <c r="F36" s="329">
        <f t="shared" si="14"/>
        <v>229</v>
      </c>
      <c r="G36" s="329">
        <f t="shared" si="14"/>
        <v>1447</v>
      </c>
      <c r="H36" s="329">
        <f t="shared" si="14"/>
        <v>335</v>
      </c>
      <c r="I36" s="329">
        <f t="shared" si="14"/>
        <v>161</v>
      </c>
      <c r="J36" s="329">
        <f t="shared" si="14"/>
        <v>1154</v>
      </c>
      <c r="K36" s="330">
        <f t="shared" si="14"/>
        <v>155</v>
      </c>
    </row>
    <row r="37" spans="1:11" ht="19.5" customHeight="1">
      <c r="A37" s="1341"/>
      <c r="B37" s="1344" t="s">
        <v>1773</v>
      </c>
      <c r="C37" s="328" t="s">
        <v>1771</v>
      </c>
      <c r="D37" s="329">
        <f t="shared" si="14"/>
        <v>5000</v>
      </c>
      <c r="E37" s="329">
        <f t="shared" si="14"/>
        <v>3258</v>
      </c>
      <c r="F37" s="329">
        <f t="shared" si="14"/>
        <v>115</v>
      </c>
      <c r="G37" s="329">
        <f t="shared" si="14"/>
        <v>414</v>
      </c>
      <c r="H37" s="329">
        <f t="shared" si="14"/>
        <v>520</v>
      </c>
      <c r="I37" s="329">
        <f t="shared" si="14"/>
        <v>289</v>
      </c>
      <c r="J37" s="329">
        <f t="shared" si="14"/>
        <v>404</v>
      </c>
      <c r="K37" s="330">
        <f t="shared" si="14"/>
        <v>0</v>
      </c>
    </row>
    <row r="38" spans="1:11" ht="19.5" customHeight="1">
      <c r="A38" s="1341"/>
      <c r="B38" s="1344"/>
      <c r="C38" s="328" t="s">
        <v>1772</v>
      </c>
      <c r="D38" s="329">
        <f t="shared" si="14"/>
        <v>4806</v>
      </c>
      <c r="E38" s="329">
        <f t="shared" si="14"/>
        <v>3125</v>
      </c>
      <c r="F38" s="329">
        <f t="shared" si="14"/>
        <v>98</v>
      </c>
      <c r="G38" s="329">
        <f t="shared" si="14"/>
        <v>389</v>
      </c>
      <c r="H38" s="329">
        <f t="shared" si="14"/>
        <v>521</v>
      </c>
      <c r="I38" s="329">
        <f t="shared" si="14"/>
        <v>298</v>
      </c>
      <c r="J38" s="329">
        <f t="shared" si="14"/>
        <v>375</v>
      </c>
      <c r="K38" s="330">
        <f t="shared" si="14"/>
        <v>0</v>
      </c>
    </row>
    <row r="39" spans="1:11" ht="19.5" customHeight="1">
      <c r="A39" s="1341"/>
      <c r="B39" s="1344"/>
      <c r="C39" s="328" t="s">
        <v>1584</v>
      </c>
      <c r="D39" s="329">
        <f t="shared" si="14"/>
        <v>9806</v>
      </c>
      <c r="E39" s="329">
        <f t="shared" si="14"/>
        <v>6383</v>
      </c>
      <c r="F39" s="329">
        <f t="shared" si="14"/>
        <v>213</v>
      </c>
      <c r="G39" s="329">
        <f t="shared" si="14"/>
        <v>803</v>
      </c>
      <c r="H39" s="329">
        <f t="shared" si="14"/>
        <v>1041</v>
      </c>
      <c r="I39" s="329">
        <f t="shared" si="14"/>
        <v>587</v>
      </c>
      <c r="J39" s="329">
        <f t="shared" si="14"/>
        <v>779</v>
      </c>
      <c r="K39" s="330">
        <f t="shared" si="14"/>
        <v>0</v>
      </c>
    </row>
    <row r="40" spans="1:11" ht="19.5" customHeight="1" thickBot="1">
      <c r="A40" s="1342"/>
      <c r="B40" s="1305" t="s">
        <v>1799</v>
      </c>
      <c r="C40" s="1306"/>
      <c r="D40" s="366">
        <f t="shared" si="14"/>
        <v>28388</v>
      </c>
      <c r="E40" s="366">
        <f t="shared" si="14"/>
        <v>21484</v>
      </c>
      <c r="F40" s="366">
        <f t="shared" si="14"/>
        <v>442</v>
      </c>
      <c r="G40" s="366">
        <f t="shared" si="14"/>
        <v>2250</v>
      </c>
      <c r="H40" s="366">
        <f t="shared" si="14"/>
        <v>1376</v>
      </c>
      <c r="I40" s="366">
        <f t="shared" si="14"/>
        <v>748</v>
      </c>
      <c r="J40" s="366">
        <f t="shared" si="14"/>
        <v>1933</v>
      </c>
      <c r="K40" s="367">
        <f t="shared" si="14"/>
        <v>155</v>
      </c>
    </row>
    <row r="41" spans="1:11" ht="18.75" customHeight="1">
      <c r="A41" s="1312" t="s">
        <v>1777</v>
      </c>
      <c r="B41" s="1317" t="s">
        <v>1582</v>
      </c>
      <c r="C41" s="322" t="s">
        <v>1771</v>
      </c>
      <c r="D41" s="323">
        <f t="shared" si="0"/>
        <v>2259</v>
      </c>
      <c r="E41" s="323">
        <f>SUM(ORTAOKUL!L41)</f>
        <v>1769</v>
      </c>
      <c r="F41" s="323">
        <f>SUM(ORTAOKUL!L89)</f>
        <v>23</v>
      </c>
      <c r="G41" s="323">
        <f>SUM(ORTAOKUL!L106)</f>
        <v>205</v>
      </c>
      <c r="H41" s="323">
        <f>SUM(ORTAOKUL!L117)</f>
        <v>50</v>
      </c>
      <c r="I41" s="323">
        <f>SUM(ORTAOKUL!L131)</f>
        <v>26</v>
      </c>
      <c r="J41" s="323">
        <f>SUM(ORTAOKUL!L147)</f>
        <v>161</v>
      </c>
      <c r="K41" s="324">
        <f>SUM(ORTAOKUL!L159)</f>
        <v>25</v>
      </c>
    </row>
    <row r="42" spans="1:11" ht="18.75" customHeight="1">
      <c r="A42" s="1312"/>
      <c r="B42" s="1308"/>
      <c r="C42" s="313" t="s">
        <v>1772</v>
      </c>
      <c r="D42" s="314">
        <f t="shared" si="0"/>
        <v>2166</v>
      </c>
      <c r="E42" s="314">
        <f>SUM(ORTAOKUL!M41)</f>
        <v>1684</v>
      </c>
      <c r="F42" s="314">
        <f>SUM(ORTAOKUL!M89)</f>
        <v>27</v>
      </c>
      <c r="G42" s="314">
        <f>SUM(ORTAOKUL!M106)</f>
        <v>205</v>
      </c>
      <c r="H42" s="314">
        <f>SUM(ORTAOKUL!M117)</f>
        <v>57</v>
      </c>
      <c r="I42" s="314">
        <f>SUM(ORTAOKUL!M131)</f>
        <v>25</v>
      </c>
      <c r="J42" s="314">
        <f>SUM(ORTAOKUL!M147)</f>
        <v>152</v>
      </c>
      <c r="K42" s="315">
        <f>SUM(ORTAOKUL!M159)</f>
        <v>16</v>
      </c>
    </row>
    <row r="43" spans="1:11" ht="18.75" customHeight="1">
      <c r="A43" s="1312"/>
      <c r="B43" s="1308"/>
      <c r="C43" s="313" t="s">
        <v>1584</v>
      </c>
      <c r="D43" s="316">
        <f t="shared" si="0"/>
        <v>4425</v>
      </c>
      <c r="E43" s="316">
        <f t="shared" ref="E43:K43" si="15">SUM(E41:E42)</f>
        <v>3453</v>
      </c>
      <c r="F43" s="316">
        <f t="shared" si="15"/>
        <v>50</v>
      </c>
      <c r="G43" s="316">
        <f t="shared" si="15"/>
        <v>410</v>
      </c>
      <c r="H43" s="316">
        <f t="shared" si="15"/>
        <v>107</v>
      </c>
      <c r="I43" s="316">
        <f t="shared" si="15"/>
        <v>51</v>
      </c>
      <c r="J43" s="316">
        <f t="shared" si="15"/>
        <v>313</v>
      </c>
      <c r="K43" s="317">
        <f t="shared" si="15"/>
        <v>41</v>
      </c>
    </row>
    <row r="44" spans="1:11" ht="18.75" customHeight="1">
      <c r="A44" s="1313"/>
      <c r="B44" s="1308" t="s">
        <v>1773</v>
      </c>
      <c r="C44" s="313" t="s">
        <v>1771</v>
      </c>
      <c r="D44" s="314">
        <f t="shared" si="0"/>
        <v>1016</v>
      </c>
      <c r="E44" s="314">
        <f>SUM(ORTAOKUL!L85)</f>
        <v>682</v>
      </c>
      <c r="F44" s="314">
        <f>SUM(ORTAOKUL!L93)</f>
        <v>22</v>
      </c>
      <c r="G44" s="314">
        <f>SUM(ORTAOKUL!L113)</f>
        <v>84</v>
      </c>
      <c r="H44" s="314">
        <f>SUM(ORTAOKUL!L126)</f>
        <v>118</v>
      </c>
      <c r="I44" s="314">
        <f>SUM(ORTAOKUL!L138)</f>
        <v>45</v>
      </c>
      <c r="J44" s="314">
        <f>SUM(ORTAOKUL!L155)</f>
        <v>65</v>
      </c>
      <c r="K44" s="315"/>
    </row>
    <row r="45" spans="1:11" ht="18.75" customHeight="1">
      <c r="A45" s="1313"/>
      <c r="B45" s="1308"/>
      <c r="C45" s="313" t="s">
        <v>1772</v>
      </c>
      <c r="D45" s="314">
        <f t="shared" si="0"/>
        <v>1009</v>
      </c>
      <c r="E45" s="314">
        <f>SUM(ORTAOKUL!M85)</f>
        <v>644</v>
      </c>
      <c r="F45" s="314">
        <f>SUM(ORTAOKUL!M93)</f>
        <v>25</v>
      </c>
      <c r="G45" s="314">
        <f>SUM(ORTAOKUL!M113)</f>
        <v>89</v>
      </c>
      <c r="H45" s="314">
        <f>SUM(ORTAOKUL!M126)</f>
        <v>120</v>
      </c>
      <c r="I45" s="314">
        <f>SUM(ORTAOKUL!M138)</f>
        <v>57</v>
      </c>
      <c r="J45" s="314">
        <f>SUM(ORTAOKUL!M155)</f>
        <v>74</v>
      </c>
      <c r="K45" s="315"/>
    </row>
    <row r="46" spans="1:11" ht="18.75" customHeight="1">
      <c r="A46" s="1313"/>
      <c r="B46" s="1308"/>
      <c r="C46" s="313" t="s">
        <v>1584</v>
      </c>
      <c r="D46" s="316">
        <f t="shared" si="0"/>
        <v>2025</v>
      </c>
      <c r="E46" s="316">
        <f t="shared" ref="E46:J46" si="16">SUM(E44:E45)</f>
        <v>1326</v>
      </c>
      <c r="F46" s="316">
        <f t="shared" si="16"/>
        <v>47</v>
      </c>
      <c r="G46" s="316">
        <f t="shared" si="16"/>
        <v>173</v>
      </c>
      <c r="H46" s="316">
        <f t="shared" si="16"/>
        <v>238</v>
      </c>
      <c r="I46" s="316">
        <f t="shared" si="16"/>
        <v>102</v>
      </c>
      <c r="J46" s="316">
        <f t="shared" si="16"/>
        <v>139</v>
      </c>
      <c r="K46" s="317"/>
    </row>
    <row r="47" spans="1:11" ht="18.75" customHeight="1" thickBot="1">
      <c r="A47" s="1314"/>
      <c r="B47" s="1315" t="s">
        <v>1799</v>
      </c>
      <c r="C47" s="1316"/>
      <c r="D47" s="320">
        <f t="shared" si="0"/>
        <v>6450</v>
      </c>
      <c r="E47" s="320">
        <f t="shared" ref="E47:K47" si="17">SUM(E46,E43)</f>
        <v>4779</v>
      </c>
      <c r="F47" s="320">
        <f t="shared" si="17"/>
        <v>97</v>
      </c>
      <c r="G47" s="320">
        <f t="shared" si="17"/>
        <v>583</v>
      </c>
      <c r="H47" s="320">
        <f t="shared" si="17"/>
        <v>345</v>
      </c>
      <c r="I47" s="320">
        <f t="shared" si="17"/>
        <v>153</v>
      </c>
      <c r="J47" s="320">
        <f t="shared" si="17"/>
        <v>452</v>
      </c>
      <c r="K47" s="321">
        <f t="shared" si="17"/>
        <v>41</v>
      </c>
    </row>
    <row r="48" spans="1:11" ht="18.75" customHeight="1">
      <c r="A48" s="1311" t="s">
        <v>1778</v>
      </c>
      <c r="B48" s="1307" t="s">
        <v>1582</v>
      </c>
      <c r="C48" s="310" t="s">
        <v>1771</v>
      </c>
      <c r="D48" s="311">
        <f t="shared" si="0"/>
        <v>2270</v>
      </c>
      <c r="E48" s="311">
        <f>SUM(ORTAOKUL!P41)</f>
        <v>1750</v>
      </c>
      <c r="F48" s="311">
        <f>SUM(ORTAOKUL!P89)</f>
        <v>34</v>
      </c>
      <c r="G48" s="311">
        <f>SUM(ORTAOKUL!P106)</f>
        <v>213</v>
      </c>
      <c r="H48" s="311">
        <f>SUM(ORTAOKUL!P117)</f>
        <v>43</v>
      </c>
      <c r="I48" s="311">
        <f>SUM(ORTAOKUL!P131)</f>
        <v>31</v>
      </c>
      <c r="J48" s="311">
        <f>SUM(ORTAOKUL!P147)</f>
        <v>173</v>
      </c>
      <c r="K48" s="312">
        <f>SUM(ORTAOKUL!P159)</f>
        <v>26</v>
      </c>
    </row>
    <row r="49" spans="1:11" ht="18.75" customHeight="1">
      <c r="A49" s="1312"/>
      <c r="B49" s="1308"/>
      <c r="C49" s="313" t="s">
        <v>1772</v>
      </c>
      <c r="D49" s="314">
        <f t="shared" si="0"/>
        <v>2021</v>
      </c>
      <c r="E49" s="314">
        <f>SUM(ORTAOKUL!Q41)</f>
        <v>1565</v>
      </c>
      <c r="F49" s="314">
        <f>SUM(ORTAOKUL!Q89)</f>
        <v>23</v>
      </c>
      <c r="G49" s="314">
        <f>SUM(ORTAOKUL!Q106)</f>
        <v>183</v>
      </c>
      <c r="H49" s="314">
        <f>SUM(ORTAOKUL!Q117)</f>
        <v>48</v>
      </c>
      <c r="I49" s="314">
        <f>SUM(ORTAOKUL!Q131)</f>
        <v>20</v>
      </c>
      <c r="J49" s="314">
        <f>SUM(ORTAOKUL!Q147)</f>
        <v>166</v>
      </c>
      <c r="K49" s="315">
        <f>SUM(ORTAOKUL!Q159)</f>
        <v>16</v>
      </c>
    </row>
    <row r="50" spans="1:11" ht="18.75" customHeight="1">
      <c r="A50" s="1312"/>
      <c r="B50" s="1308"/>
      <c r="C50" s="313" t="s">
        <v>1584</v>
      </c>
      <c r="D50" s="316">
        <f t="shared" si="0"/>
        <v>4291</v>
      </c>
      <c r="E50" s="316">
        <f t="shared" ref="E50:K50" si="18">SUM(E48:E49)</f>
        <v>3315</v>
      </c>
      <c r="F50" s="316">
        <f t="shared" si="18"/>
        <v>57</v>
      </c>
      <c r="G50" s="316">
        <f t="shared" si="18"/>
        <v>396</v>
      </c>
      <c r="H50" s="316">
        <f t="shared" si="18"/>
        <v>91</v>
      </c>
      <c r="I50" s="316">
        <f t="shared" si="18"/>
        <v>51</v>
      </c>
      <c r="J50" s="316">
        <f t="shared" si="18"/>
        <v>339</v>
      </c>
      <c r="K50" s="317">
        <f t="shared" si="18"/>
        <v>42</v>
      </c>
    </row>
    <row r="51" spans="1:11" ht="18.75" customHeight="1">
      <c r="A51" s="1313"/>
      <c r="B51" s="1308" t="s">
        <v>1773</v>
      </c>
      <c r="C51" s="313" t="s">
        <v>1771</v>
      </c>
      <c r="D51" s="314">
        <f t="shared" si="0"/>
        <v>996</v>
      </c>
      <c r="E51" s="314">
        <f>SUM(ORTAOKUL!P85)</f>
        <v>662</v>
      </c>
      <c r="F51" s="314">
        <f>SUM(ORTAOKUL!P93)</f>
        <v>31</v>
      </c>
      <c r="G51" s="314">
        <f>SUM(ORTAOKUL!P113)</f>
        <v>78</v>
      </c>
      <c r="H51" s="314">
        <f>SUM(ORTAOKUL!P126)</f>
        <v>102</v>
      </c>
      <c r="I51" s="314">
        <f>SUM(ORTAOKUL!P138)</f>
        <v>50</v>
      </c>
      <c r="J51" s="314">
        <f>SUM(ORTAOKUL!P155)</f>
        <v>73</v>
      </c>
      <c r="K51" s="315"/>
    </row>
    <row r="52" spans="1:11" ht="18.75" customHeight="1">
      <c r="A52" s="1313"/>
      <c r="B52" s="1308"/>
      <c r="C52" s="313" t="s">
        <v>1772</v>
      </c>
      <c r="D52" s="314">
        <f t="shared" si="0"/>
        <v>928</v>
      </c>
      <c r="E52" s="314">
        <f>SUM(ORTAOKUL!Q85)</f>
        <v>586</v>
      </c>
      <c r="F52" s="314">
        <f>SUM(ORTAOKUL!Q93)</f>
        <v>26</v>
      </c>
      <c r="G52" s="314">
        <f>SUM(ORTAOKUL!Q113)</f>
        <v>87</v>
      </c>
      <c r="H52" s="314">
        <f>SUM(ORTAOKUL!Q126)</f>
        <v>106</v>
      </c>
      <c r="I52" s="314">
        <f>SUM(ORTAOKUL!Q138)</f>
        <v>48</v>
      </c>
      <c r="J52" s="314">
        <f>SUM(ORTAOKUL!Q155)</f>
        <v>75</v>
      </c>
      <c r="K52" s="315"/>
    </row>
    <row r="53" spans="1:11" ht="18.75" customHeight="1">
      <c r="A53" s="1313"/>
      <c r="B53" s="1308"/>
      <c r="C53" s="313" t="s">
        <v>1584</v>
      </c>
      <c r="D53" s="316">
        <f t="shared" si="0"/>
        <v>1924</v>
      </c>
      <c r="E53" s="316">
        <f t="shared" ref="E53:J53" si="19">SUM(E51:E52)</f>
        <v>1248</v>
      </c>
      <c r="F53" s="316">
        <f t="shared" si="19"/>
        <v>57</v>
      </c>
      <c r="G53" s="316">
        <f t="shared" si="19"/>
        <v>165</v>
      </c>
      <c r="H53" s="316">
        <f t="shared" si="19"/>
        <v>208</v>
      </c>
      <c r="I53" s="316">
        <f t="shared" si="19"/>
        <v>98</v>
      </c>
      <c r="J53" s="316">
        <f t="shared" si="19"/>
        <v>148</v>
      </c>
      <c r="K53" s="317"/>
    </row>
    <row r="54" spans="1:11" ht="18.75" customHeight="1" thickBot="1">
      <c r="A54" s="1314"/>
      <c r="B54" s="1315" t="s">
        <v>1799</v>
      </c>
      <c r="C54" s="1316"/>
      <c r="D54" s="320">
        <f t="shared" si="0"/>
        <v>6215</v>
      </c>
      <c r="E54" s="320">
        <f t="shared" ref="E54:K54" si="20">SUM(E53,E50)</f>
        <v>4563</v>
      </c>
      <c r="F54" s="320">
        <f t="shared" si="20"/>
        <v>114</v>
      </c>
      <c r="G54" s="320">
        <f t="shared" si="20"/>
        <v>561</v>
      </c>
      <c r="H54" s="320">
        <f t="shared" si="20"/>
        <v>299</v>
      </c>
      <c r="I54" s="320">
        <f t="shared" si="20"/>
        <v>149</v>
      </c>
      <c r="J54" s="320">
        <f t="shared" si="20"/>
        <v>487</v>
      </c>
      <c r="K54" s="321">
        <f t="shared" si="20"/>
        <v>42</v>
      </c>
    </row>
    <row r="55" spans="1:11" ht="18.75" customHeight="1">
      <c r="A55" s="1311" t="s">
        <v>1779</v>
      </c>
      <c r="B55" s="1307" t="s">
        <v>1582</v>
      </c>
      <c r="C55" s="310" t="s">
        <v>1771</v>
      </c>
      <c r="D55" s="311">
        <f t="shared" si="0"/>
        <v>2179</v>
      </c>
      <c r="E55" s="311">
        <f>SUM(ORTAOKUL!T41)</f>
        <v>1674</v>
      </c>
      <c r="F55" s="311">
        <f>SUM(ORTAOKUL!T89)</f>
        <v>33</v>
      </c>
      <c r="G55" s="311">
        <f>SUM(ORTAOKUL!T106)</f>
        <v>209</v>
      </c>
      <c r="H55" s="311">
        <f>SUM(ORTAOKUL!T117)</f>
        <v>48</v>
      </c>
      <c r="I55" s="311">
        <f>SUM(ORTAOKUL!T131)</f>
        <v>29</v>
      </c>
      <c r="J55" s="311">
        <f>SUM(ORTAOKUL!T147)</f>
        <v>162</v>
      </c>
      <c r="K55" s="312">
        <f>SUM(ORTAOKUL!T159)</f>
        <v>24</v>
      </c>
    </row>
    <row r="56" spans="1:11" ht="18.75" customHeight="1">
      <c r="A56" s="1312"/>
      <c r="B56" s="1308"/>
      <c r="C56" s="313" t="s">
        <v>1772</v>
      </c>
      <c r="D56" s="314">
        <f t="shared" si="0"/>
        <v>2005</v>
      </c>
      <c r="E56" s="314">
        <f>SUM(ORTAOKUL!U41)</f>
        <v>1574</v>
      </c>
      <c r="F56" s="314">
        <f>SUM(ORTAOKUL!U89)</f>
        <v>29</v>
      </c>
      <c r="G56" s="314">
        <f>SUM(ORTAOKUL!U106)</f>
        <v>171</v>
      </c>
      <c r="H56" s="314">
        <f>SUM(ORTAOKUL!U117)</f>
        <v>37</v>
      </c>
      <c r="I56" s="314">
        <f>SUM(ORTAOKUL!U131)</f>
        <v>28</v>
      </c>
      <c r="J56" s="314">
        <f>SUM(ORTAOKUL!U147)</f>
        <v>146</v>
      </c>
      <c r="K56" s="315">
        <f>SUM(ORTAOKUL!U159)</f>
        <v>20</v>
      </c>
    </row>
    <row r="57" spans="1:11" ht="18.75" customHeight="1">
      <c r="A57" s="1312"/>
      <c r="B57" s="1308"/>
      <c r="C57" s="313" t="s">
        <v>1584</v>
      </c>
      <c r="D57" s="316">
        <f t="shared" si="0"/>
        <v>4184</v>
      </c>
      <c r="E57" s="316">
        <f t="shared" ref="E57:K57" si="21">SUM(E55:E56)</f>
        <v>3248</v>
      </c>
      <c r="F57" s="316">
        <f t="shared" si="21"/>
        <v>62</v>
      </c>
      <c r="G57" s="316">
        <f t="shared" si="21"/>
        <v>380</v>
      </c>
      <c r="H57" s="316">
        <f t="shared" si="21"/>
        <v>85</v>
      </c>
      <c r="I57" s="316">
        <f t="shared" si="21"/>
        <v>57</v>
      </c>
      <c r="J57" s="316">
        <f t="shared" si="21"/>
        <v>308</v>
      </c>
      <c r="K57" s="317">
        <f t="shared" si="21"/>
        <v>44</v>
      </c>
    </row>
    <row r="58" spans="1:11" ht="18.75" customHeight="1">
      <c r="A58" s="1313"/>
      <c r="B58" s="1308" t="s">
        <v>1773</v>
      </c>
      <c r="C58" s="313" t="s">
        <v>1771</v>
      </c>
      <c r="D58" s="314">
        <f t="shared" si="0"/>
        <v>973</v>
      </c>
      <c r="E58" s="314">
        <f>SUM(ORTAOKUL!T85)</f>
        <v>634</v>
      </c>
      <c r="F58" s="314">
        <f>SUM(ORTAOKUL!T93)</f>
        <v>27</v>
      </c>
      <c r="G58" s="314">
        <f>SUM(ORTAOKUL!T113)</f>
        <v>93</v>
      </c>
      <c r="H58" s="314">
        <f>SUM(ORTAOKUL!T126)</f>
        <v>107</v>
      </c>
      <c r="I58" s="314">
        <f>SUM(ORTAOKUL!T138)</f>
        <v>48</v>
      </c>
      <c r="J58" s="314">
        <f>SUM(ORTAOKUL!T155)</f>
        <v>64</v>
      </c>
      <c r="K58" s="315"/>
    </row>
    <row r="59" spans="1:11" ht="18.75" customHeight="1">
      <c r="A59" s="1313"/>
      <c r="B59" s="1308"/>
      <c r="C59" s="313" t="s">
        <v>1772</v>
      </c>
      <c r="D59" s="314">
        <f t="shared" si="0"/>
        <v>1028</v>
      </c>
      <c r="E59" s="314">
        <f>SUM(ORTAOKUL!U85)</f>
        <v>677</v>
      </c>
      <c r="F59" s="314">
        <f>SUM(ORTAOKUL!U93)</f>
        <v>22</v>
      </c>
      <c r="G59" s="314">
        <f>SUM(ORTAOKUL!U113)</f>
        <v>90</v>
      </c>
      <c r="H59" s="314">
        <f>SUM(ORTAOKUL!U126)</f>
        <v>105</v>
      </c>
      <c r="I59" s="314">
        <f>SUM(ORTAOKUL!U138)</f>
        <v>64</v>
      </c>
      <c r="J59" s="314">
        <f>SUM(ORTAOKUL!U155)</f>
        <v>70</v>
      </c>
      <c r="K59" s="315"/>
    </row>
    <row r="60" spans="1:11" ht="18.75" customHeight="1">
      <c r="A60" s="1313"/>
      <c r="B60" s="1308"/>
      <c r="C60" s="313" t="s">
        <v>1584</v>
      </c>
      <c r="D60" s="316">
        <f t="shared" si="0"/>
        <v>2001</v>
      </c>
      <c r="E60" s="316">
        <f t="shared" ref="E60:J60" si="22">SUM(E58:E59)</f>
        <v>1311</v>
      </c>
      <c r="F60" s="316">
        <f t="shared" si="22"/>
        <v>49</v>
      </c>
      <c r="G60" s="316">
        <f t="shared" si="22"/>
        <v>183</v>
      </c>
      <c r="H60" s="316">
        <f t="shared" si="22"/>
        <v>212</v>
      </c>
      <c r="I60" s="316">
        <f t="shared" si="22"/>
        <v>112</v>
      </c>
      <c r="J60" s="316">
        <f t="shared" si="22"/>
        <v>134</v>
      </c>
      <c r="K60" s="317"/>
    </row>
    <row r="61" spans="1:11" ht="18.75" customHeight="1" thickBot="1">
      <c r="A61" s="1314"/>
      <c r="B61" s="1315" t="s">
        <v>1799</v>
      </c>
      <c r="C61" s="1316"/>
      <c r="D61" s="320">
        <f t="shared" si="0"/>
        <v>6185</v>
      </c>
      <c r="E61" s="320">
        <f t="shared" ref="E61:K61" si="23">SUM(E60,E57)</f>
        <v>4559</v>
      </c>
      <c r="F61" s="320">
        <f t="shared" si="23"/>
        <v>111</v>
      </c>
      <c r="G61" s="320">
        <f t="shared" si="23"/>
        <v>563</v>
      </c>
      <c r="H61" s="320">
        <f t="shared" si="23"/>
        <v>297</v>
      </c>
      <c r="I61" s="320">
        <f t="shared" si="23"/>
        <v>169</v>
      </c>
      <c r="J61" s="320">
        <f t="shared" si="23"/>
        <v>442</v>
      </c>
      <c r="K61" s="321">
        <f t="shared" si="23"/>
        <v>44</v>
      </c>
    </row>
    <row r="62" spans="1:11" ht="18.75" customHeight="1">
      <c r="A62" s="1311" t="s">
        <v>1780</v>
      </c>
      <c r="B62" s="1307" t="s">
        <v>1582</v>
      </c>
      <c r="C62" s="310" t="s">
        <v>1771</v>
      </c>
      <c r="D62" s="311">
        <f t="shared" si="0"/>
        <v>2219</v>
      </c>
      <c r="E62" s="311">
        <f>SUM(ORTAOKUL!X41)</f>
        <v>1707</v>
      </c>
      <c r="F62" s="311">
        <f>SUM(ORTAOKUL!X89)</f>
        <v>41</v>
      </c>
      <c r="G62" s="311">
        <f>SUM(ORTAOKUL!X106)</f>
        <v>189</v>
      </c>
      <c r="H62" s="311">
        <f>SUM(ORTAOKUL!X117)</f>
        <v>50</v>
      </c>
      <c r="I62" s="311">
        <f>SUM(ORTAOKUL!X131)</f>
        <v>37</v>
      </c>
      <c r="J62" s="311">
        <f>SUM(ORTAOKUL!X147)</f>
        <v>166</v>
      </c>
      <c r="K62" s="312">
        <f>SUM(ORTAOKUL!X159)</f>
        <v>29</v>
      </c>
    </row>
    <row r="63" spans="1:11" ht="18.75" customHeight="1">
      <c r="A63" s="1312"/>
      <c r="B63" s="1308"/>
      <c r="C63" s="313" t="s">
        <v>1772</v>
      </c>
      <c r="D63" s="314">
        <f t="shared" si="0"/>
        <v>2058</v>
      </c>
      <c r="E63" s="314">
        <f>SUM(ORTAOKUL!Y41)</f>
        <v>1581</v>
      </c>
      <c r="F63" s="314">
        <f>SUM(ORTAOKUL!Y89)</f>
        <v>35</v>
      </c>
      <c r="G63" s="314">
        <f>SUM(ORTAOKUL!Y106)</f>
        <v>177</v>
      </c>
      <c r="H63" s="314">
        <f>SUM(ORTAOKUL!Y117)</f>
        <v>38</v>
      </c>
      <c r="I63" s="314">
        <f>SUM(ORTAOKUL!Y131)</f>
        <v>36</v>
      </c>
      <c r="J63" s="314">
        <f>SUM(ORTAOKUL!Y147)</f>
        <v>177</v>
      </c>
      <c r="K63" s="315">
        <f>SUM(ORTAOKUL!Y159)</f>
        <v>14</v>
      </c>
    </row>
    <row r="64" spans="1:11" ht="18.75" customHeight="1">
      <c r="A64" s="1312"/>
      <c r="B64" s="1308"/>
      <c r="C64" s="313" t="s">
        <v>1584</v>
      </c>
      <c r="D64" s="316">
        <f t="shared" si="0"/>
        <v>4277</v>
      </c>
      <c r="E64" s="316">
        <f t="shared" ref="E64:K64" si="24">SUM(E62:E63)</f>
        <v>3288</v>
      </c>
      <c r="F64" s="316">
        <f t="shared" si="24"/>
        <v>76</v>
      </c>
      <c r="G64" s="316">
        <f t="shared" si="24"/>
        <v>366</v>
      </c>
      <c r="H64" s="316">
        <f t="shared" si="24"/>
        <v>88</v>
      </c>
      <c r="I64" s="316">
        <f t="shared" si="24"/>
        <v>73</v>
      </c>
      <c r="J64" s="316">
        <f t="shared" si="24"/>
        <v>343</v>
      </c>
      <c r="K64" s="317">
        <f t="shared" si="24"/>
        <v>43</v>
      </c>
    </row>
    <row r="65" spans="1:11" ht="18.75" customHeight="1">
      <c r="A65" s="1313"/>
      <c r="B65" s="1308" t="s">
        <v>1773</v>
      </c>
      <c r="C65" s="313" t="s">
        <v>1771</v>
      </c>
      <c r="D65" s="314">
        <f t="shared" si="0"/>
        <v>965</v>
      </c>
      <c r="E65" s="314">
        <f>SUM(ORTAOKUL!X85)</f>
        <v>655</v>
      </c>
      <c r="F65" s="314">
        <f>SUM(ORTAOKUL!X93)</f>
        <v>11</v>
      </c>
      <c r="G65" s="314">
        <f>SUM(ORTAOKUL!X113)</f>
        <v>72</v>
      </c>
      <c r="H65" s="314">
        <f>SUM(ORTAOKUL!X126)</f>
        <v>95</v>
      </c>
      <c r="I65" s="314">
        <f>SUM(ORTAOKUL!X138)</f>
        <v>56</v>
      </c>
      <c r="J65" s="314">
        <f>SUM(ORTAOKUL!X155)</f>
        <v>76</v>
      </c>
      <c r="K65" s="315"/>
    </row>
    <row r="66" spans="1:11" ht="18.75" customHeight="1">
      <c r="A66" s="1313"/>
      <c r="B66" s="1308"/>
      <c r="C66" s="313" t="s">
        <v>1772</v>
      </c>
      <c r="D66" s="314">
        <f t="shared" si="0"/>
        <v>944</v>
      </c>
      <c r="E66" s="314">
        <f>SUM(ORTAOKUL!Y85)</f>
        <v>626</v>
      </c>
      <c r="F66" s="314">
        <f>SUM(ORTAOKUL!Y93)</f>
        <v>21</v>
      </c>
      <c r="G66" s="314">
        <f>SUM(ORTAOKUL!Y113)</f>
        <v>67</v>
      </c>
      <c r="H66" s="314">
        <f>SUM(ORTAOKUL!Y126)</f>
        <v>92</v>
      </c>
      <c r="I66" s="314">
        <f>SUM(ORTAOKUL!Y138)</f>
        <v>68</v>
      </c>
      <c r="J66" s="314">
        <f>SUM(ORTAOKUL!Y155)</f>
        <v>70</v>
      </c>
      <c r="K66" s="315"/>
    </row>
    <row r="67" spans="1:11" ht="18.75" customHeight="1">
      <c r="A67" s="1313"/>
      <c r="B67" s="1308"/>
      <c r="C67" s="313" t="s">
        <v>1584</v>
      </c>
      <c r="D67" s="316">
        <f t="shared" si="0"/>
        <v>1909</v>
      </c>
      <c r="E67" s="316">
        <f t="shared" ref="E67:J67" si="25">SUM(E65:E66)</f>
        <v>1281</v>
      </c>
      <c r="F67" s="316">
        <f t="shared" si="25"/>
        <v>32</v>
      </c>
      <c r="G67" s="316">
        <f t="shared" si="25"/>
        <v>139</v>
      </c>
      <c r="H67" s="316">
        <f t="shared" si="25"/>
        <v>187</v>
      </c>
      <c r="I67" s="316">
        <f t="shared" si="25"/>
        <v>124</v>
      </c>
      <c r="J67" s="316">
        <f t="shared" si="25"/>
        <v>146</v>
      </c>
      <c r="K67" s="317"/>
    </row>
    <row r="68" spans="1:11" ht="18.75" customHeight="1" thickBot="1">
      <c r="A68" s="1314"/>
      <c r="B68" s="1315" t="s">
        <v>1799</v>
      </c>
      <c r="C68" s="1316"/>
      <c r="D68" s="320">
        <f t="shared" si="0"/>
        <v>6186</v>
      </c>
      <c r="E68" s="320">
        <f t="shared" ref="E68:K68" si="26">SUM(E67,E64)</f>
        <v>4569</v>
      </c>
      <c r="F68" s="320">
        <f t="shared" si="26"/>
        <v>108</v>
      </c>
      <c r="G68" s="320">
        <f t="shared" si="26"/>
        <v>505</v>
      </c>
      <c r="H68" s="320">
        <f t="shared" si="26"/>
        <v>275</v>
      </c>
      <c r="I68" s="320">
        <f t="shared" si="26"/>
        <v>197</v>
      </c>
      <c r="J68" s="320">
        <f t="shared" si="26"/>
        <v>489</v>
      </c>
      <c r="K68" s="321">
        <f t="shared" si="26"/>
        <v>43</v>
      </c>
    </row>
    <row r="69" spans="1:11" ht="18.75" customHeight="1" thickBot="1">
      <c r="A69" s="1340" t="s">
        <v>1801</v>
      </c>
      <c r="B69" s="1343" t="s">
        <v>1582</v>
      </c>
      <c r="C69" s="325" t="s">
        <v>1771</v>
      </c>
      <c r="D69" s="326">
        <f>SUM(D41,D48,D55,D62)</f>
        <v>8927</v>
      </c>
      <c r="E69" s="326">
        <f t="shared" ref="E69:K69" si="27">SUM(E41,E48,E55,E62)</f>
        <v>6900</v>
      </c>
      <c r="F69" s="326">
        <f t="shared" si="27"/>
        <v>131</v>
      </c>
      <c r="G69" s="326">
        <f t="shared" si="27"/>
        <v>816</v>
      </c>
      <c r="H69" s="326">
        <f t="shared" si="27"/>
        <v>191</v>
      </c>
      <c r="I69" s="326">
        <f t="shared" si="27"/>
        <v>123</v>
      </c>
      <c r="J69" s="326">
        <f t="shared" si="27"/>
        <v>662</v>
      </c>
      <c r="K69" s="326">
        <f t="shared" si="27"/>
        <v>104</v>
      </c>
    </row>
    <row r="70" spans="1:11" ht="18.75" customHeight="1" thickBot="1">
      <c r="A70" s="1341"/>
      <c r="B70" s="1344"/>
      <c r="C70" s="328" t="s">
        <v>1772</v>
      </c>
      <c r="D70" s="326">
        <f t="shared" ref="D70:K75" si="28">SUM(D42,D49,D56,D63)</f>
        <v>8250</v>
      </c>
      <c r="E70" s="326">
        <f t="shared" si="28"/>
        <v>6404</v>
      </c>
      <c r="F70" s="326">
        <f t="shared" si="28"/>
        <v>114</v>
      </c>
      <c r="G70" s="326">
        <f t="shared" si="28"/>
        <v>736</v>
      </c>
      <c r="H70" s="326">
        <f t="shared" si="28"/>
        <v>180</v>
      </c>
      <c r="I70" s="326">
        <f t="shared" si="28"/>
        <v>109</v>
      </c>
      <c r="J70" s="326">
        <f t="shared" si="28"/>
        <v>641</v>
      </c>
      <c r="K70" s="326">
        <f t="shared" si="28"/>
        <v>66</v>
      </c>
    </row>
    <row r="71" spans="1:11" ht="18.75" customHeight="1" thickBot="1">
      <c r="A71" s="1341"/>
      <c r="B71" s="1344"/>
      <c r="C71" s="328" t="s">
        <v>1584</v>
      </c>
      <c r="D71" s="326">
        <f t="shared" si="28"/>
        <v>17177</v>
      </c>
      <c r="E71" s="326">
        <f t="shared" si="28"/>
        <v>13304</v>
      </c>
      <c r="F71" s="326">
        <f t="shared" si="28"/>
        <v>245</v>
      </c>
      <c r="G71" s="326">
        <f t="shared" si="28"/>
        <v>1552</v>
      </c>
      <c r="H71" s="326">
        <f t="shared" si="28"/>
        <v>371</v>
      </c>
      <c r="I71" s="326">
        <f t="shared" si="28"/>
        <v>232</v>
      </c>
      <c r="J71" s="326">
        <f t="shared" si="28"/>
        <v>1303</v>
      </c>
      <c r="K71" s="326">
        <f t="shared" si="28"/>
        <v>170</v>
      </c>
    </row>
    <row r="72" spans="1:11" ht="18.75" customHeight="1" thickBot="1">
      <c r="A72" s="1341"/>
      <c r="B72" s="1344" t="s">
        <v>1773</v>
      </c>
      <c r="C72" s="328" t="s">
        <v>1771</v>
      </c>
      <c r="D72" s="326">
        <f t="shared" si="28"/>
        <v>3950</v>
      </c>
      <c r="E72" s="326">
        <f t="shared" si="28"/>
        <v>2633</v>
      </c>
      <c r="F72" s="326">
        <f t="shared" si="28"/>
        <v>91</v>
      </c>
      <c r="G72" s="326">
        <f t="shared" si="28"/>
        <v>327</v>
      </c>
      <c r="H72" s="326">
        <f t="shared" si="28"/>
        <v>422</v>
      </c>
      <c r="I72" s="326">
        <f t="shared" si="28"/>
        <v>199</v>
      </c>
      <c r="J72" s="326">
        <f t="shared" si="28"/>
        <v>278</v>
      </c>
      <c r="K72" s="326">
        <f t="shared" si="28"/>
        <v>0</v>
      </c>
    </row>
    <row r="73" spans="1:11" ht="18.75" customHeight="1" thickBot="1">
      <c r="A73" s="1341"/>
      <c r="B73" s="1344"/>
      <c r="C73" s="328" t="s">
        <v>1772</v>
      </c>
      <c r="D73" s="326">
        <f t="shared" si="28"/>
        <v>3909</v>
      </c>
      <c r="E73" s="326">
        <f t="shared" si="28"/>
        <v>2533</v>
      </c>
      <c r="F73" s="326">
        <f t="shared" si="28"/>
        <v>94</v>
      </c>
      <c r="G73" s="326">
        <f t="shared" si="28"/>
        <v>333</v>
      </c>
      <c r="H73" s="326">
        <f t="shared" si="28"/>
        <v>423</v>
      </c>
      <c r="I73" s="326">
        <f t="shared" si="28"/>
        <v>237</v>
      </c>
      <c r="J73" s="326">
        <f t="shared" si="28"/>
        <v>289</v>
      </c>
      <c r="K73" s="326">
        <f t="shared" si="28"/>
        <v>0</v>
      </c>
    </row>
    <row r="74" spans="1:11" ht="18" customHeight="1" thickBot="1">
      <c r="A74" s="1341"/>
      <c r="B74" s="1344"/>
      <c r="C74" s="328" t="s">
        <v>1584</v>
      </c>
      <c r="D74" s="326">
        <f t="shared" si="28"/>
        <v>7859</v>
      </c>
      <c r="E74" s="326">
        <f t="shared" si="28"/>
        <v>5166</v>
      </c>
      <c r="F74" s="326">
        <f t="shared" si="28"/>
        <v>185</v>
      </c>
      <c r="G74" s="326">
        <f t="shared" si="28"/>
        <v>660</v>
      </c>
      <c r="H74" s="326">
        <f t="shared" si="28"/>
        <v>845</v>
      </c>
      <c r="I74" s="326">
        <f t="shared" si="28"/>
        <v>436</v>
      </c>
      <c r="J74" s="326">
        <f t="shared" si="28"/>
        <v>567</v>
      </c>
      <c r="K74" s="326">
        <f t="shared" si="28"/>
        <v>0</v>
      </c>
    </row>
    <row r="75" spans="1:11" ht="18" customHeight="1" thickBot="1">
      <c r="A75" s="1342"/>
      <c r="B75" s="1305" t="s">
        <v>1799</v>
      </c>
      <c r="C75" s="1306"/>
      <c r="D75" s="326">
        <f t="shared" si="28"/>
        <v>25036</v>
      </c>
      <c r="E75" s="326">
        <f t="shared" si="28"/>
        <v>18470</v>
      </c>
      <c r="F75" s="326">
        <f t="shared" si="28"/>
        <v>430</v>
      </c>
      <c r="G75" s="326">
        <f t="shared" si="28"/>
        <v>2212</v>
      </c>
      <c r="H75" s="326">
        <f t="shared" si="28"/>
        <v>1216</v>
      </c>
      <c r="I75" s="326">
        <f t="shared" si="28"/>
        <v>668</v>
      </c>
      <c r="J75" s="326">
        <f t="shared" si="28"/>
        <v>1870</v>
      </c>
      <c r="K75" s="326">
        <f t="shared" si="28"/>
        <v>170</v>
      </c>
    </row>
    <row r="76" spans="1:11" ht="18" customHeight="1">
      <c r="A76" s="1321" t="s">
        <v>1802</v>
      </c>
      <c r="B76" s="1324" t="s">
        <v>1582</v>
      </c>
      <c r="C76" s="353" t="s">
        <v>1771</v>
      </c>
      <c r="D76" s="354">
        <f t="shared" si="0"/>
        <v>18593</v>
      </c>
      <c r="E76" s="354">
        <f t="shared" ref="E76:K78" si="29">SUM(E6,E13,E20,E27,E41,E48,E55,E62)</f>
        <v>14744</v>
      </c>
      <c r="F76" s="354">
        <f t="shared" si="29"/>
        <v>243</v>
      </c>
      <c r="G76" s="354">
        <f t="shared" si="29"/>
        <v>1571</v>
      </c>
      <c r="H76" s="354">
        <f t="shared" si="29"/>
        <v>363</v>
      </c>
      <c r="I76" s="354">
        <f t="shared" si="29"/>
        <v>206</v>
      </c>
      <c r="J76" s="354">
        <f t="shared" si="29"/>
        <v>1291</v>
      </c>
      <c r="K76" s="355">
        <f t="shared" si="29"/>
        <v>175</v>
      </c>
    </row>
    <row r="77" spans="1:11" ht="18" customHeight="1">
      <c r="A77" s="1322"/>
      <c r="B77" s="1325"/>
      <c r="C77" s="356" t="s">
        <v>1772</v>
      </c>
      <c r="D77" s="357">
        <f t="shared" si="0"/>
        <v>17166</v>
      </c>
      <c r="E77" s="357">
        <f t="shared" si="29"/>
        <v>13661</v>
      </c>
      <c r="F77" s="357">
        <f t="shared" si="29"/>
        <v>231</v>
      </c>
      <c r="G77" s="357">
        <f t="shared" si="29"/>
        <v>1428</v>
      </c>
      <c r="H77" s="357">
        <f t="shared" si="29"/>
        <v>343</v>
      </c>
      <c r="I77" s="357">
        <f t="shared" si="29"/>
        <v>187</v>
      </c>
      <c r="J77" s="357">
        <f t="shared" si="29"/>
        <v>1166</v>
      </c>
      <c r="K77" s="358">
        <f t="shared" si="29"/>
        <v>150</v>
      </c>
    </row>
    <row r="78" spans="1:11" ht="18" customHeight="1">
      <c r="A78" s="1322"/>
      <c r="B78" s="1325"/>
      <c r="C78" s="356" t="s">
        <v>1584</v>
      </c>
      <c r="D78" s="357">
        <f t="shared" si="0"/>
        <v>35759</v>
      </c>
      <c r="E78" s="357">
        <f t="shared" si="29"/>
        <v>28405</v>
      </c>
      <c r="F78" s="357">
        <f t="shared" si="29"/>
        <v>474</v>
      </c>
      <c r="G78" s="357">
        <f t="shared" si="29"/>
        <v>2999</v>
      </c>
      <c r="H78" s="357">
        <f t="shared" si="29"/>
        <v>706</v>
      </c>
      <c r="I78" s="357">
        <f t="shared" si="29"/>
        <v>393</v>
      </c>
      <c r="J78" s="357">
        <f t="shared" si="29"/>
        <v>2457</v>
      </c>
      <c r="K78" s="358">
        <f t="shared" si="29"/>
        <v>325</v>
      </c>
    </row>
    <row r="79" spans="1:11" ht="18" customHeight="1">
      <c r="A79" s="1322"/>
      <c r="B79" s="1325" t="s">
        <v>1773</v>
      </c>
      <c r="C79" s="356" t="s">
        <v>1771</v>
      </c>
      <c r="D79" s="357">
        <f t="shared" si="0"/>
        <v>8950</v>
      </c>
      <c r="E79" s="357">
        <f t="shared" ref="E79:J81" si="30">SUM(E9,E16,E23,E30,E44,E51,E58,E65)</f>
        <v>5891</v>
      </c>
      <c r="F79" s="357">
        <f t="shared" si="30"/>
        <v>206</v>
      </c>
      <c r="G79" s="357">
        <f t="shared" si="30"/>
        <v>741</v>
      </c>
      <c r="H79" s="357">
        <f t="shared" si="30"/>
        <v>942</v>
      </c>
      <c r="I79" s="357">
        <f t="shared" si="30"/>
        <v>488</v>
      </c>
      <c r="J79" s="357">
        <f t="shared" si="30"/>
        <v>682</v>
      </c>
      <c r="K79" s="358"/>
    </row>
    <row r="80" spans="1:11" ht="18" customHeight="1">
      <c r="A80" s="1322"/>
      <c r="B80" s="1325"/>
      <c r="C80" s="356" t="s">
        <v>1772</v>
      </c>
      <c r="D80" s="357">
        <f t="shared" si="0"/>
        <v>8715</v>
      </c>
      <c r="E80" s="357">
        <f t="shared" si="30"/>
        <v>5658</v>
      </c>
      <c r="F80" s="357">
        <f t="shared" si="30"/>
        <v>192</v>
      </c>
      <c r="G80" s="357">
        <f t="shared" si="30"/>
        <v>722</v>
      </c>
      <c r="H80" s="357">
        <f t="shared" si="30"/>
        <v>944</v>
      </c>
      <c r="I80" s="357">
        <f t="shared" si="30"/>
        <v>535</v>
      </c>
      <c r="J80" s="357">
        <f t="shared" si="30"/>
        <v>664</v>
      </c>
      <c r="K80" s="358"/>
    </row>
    <row r="81" spans="1:11" ht="19.5" customHeight="1">
      <c r="A81" s="1322"/>
      <c r="B81" s="1325"/>
      <c r="C81" s="356" t="s">
        <v>1584</v>
      </c>
      <c r="D81" s="357">
        <f t="shared" si="0"/>
        <v>17665</v>
      </c>
      <c r="E81" s="357">
        <f t="shared" si="30"/>
        <v>11549</v>
      </c>
      <c r="F81" s="357">
        <f t="shared" si="30"/>
        <v>398</v>
      </c>
      <c r="G81" s="357">
        <f t="shared" si="30"/>
        <v>1463</v>
      </c>
      <c r="H81" s="357">
        <f t="shared" si="30"/>
        <v>1886</v>
      </c>
      <c r="I81" s="357">
        <f t="shared" si="30"/>
        <v>1023</v>
      </c>
      <c r="J81" s="357">
        <f t="shared" si="30"/>
        <v>1346</v>
      </c>
      <c r="K81" s="358"/>
    </row>
    <row r="82" spans="1:11" ht="19.5" customHeight="1" thickBot="1">
      <c r="A82" s="1323"/>
      <c r="B82" s="1326" t="s">
        <v>1799</v>
      </c>
      <c r="C82" s="1327"/>
      <c r="D82" s="359">
        <f>SUM(D76:D77,D79:D80)</f>
        <v>53424</v>
      </c>
      <c r="E82" s="359">
        <f t="shared" ref="E82:K82" si="31">SUM(E76:E77,E79:E80)</f>
        <v>39954</v>
      </c>
      <c r="F82" s="359">
        <f t="shared" si="31"/>
        <v>872</v>
      </c>
      <c r="G82" s="359">
        <f t="shared" si="31"/>
        <v>4462</v>
      </c>
      <c r="H82" s="359">
        <f t="shared" si="31"/>
        <v>2592</v>
      </c>
      <c r="I82" s="359">
        <f t="shared" si="31"/>
        <v>1416</v>
      </c>
      <c r="J82" s="359">
        <f t="shared" si="31"/>
        <v>3803</v>
      </c>
      <c r="K82" s="359">
        <f t="shared" si="31"/>
        <v>325</v>
      </c>
    </row>
    <row r="83" spans="1:11" ht="19.5" customHeight="1" thickBot="1">
      <c r="A83" s="1318" t="s">
        <v>1781</v>
      </c>
      <c r="B83" s="1307" t="s">
        <v>1582</v>
      </c>
      <c r="C83" s="310" t="s">
        <v>1771</v>
      </c>
      <c r="D83" s="311">
        <f>SUM(E83:K83)</f>
        <v>41</v>
      </c>
      <c r="E83" s="333">
        <f>SUM(LİSE!L7)</f>
        <v>41</v>
      </c>
      <c r="F83" s="311"/>
      <c r="G83" s="311"/>
      <c r="H83" s="311"/>
      <c r="I83" s="311"/>
      <c r="J83" s="311"/>
      <c r="K83" s="312"/>
    </row>
    <row r="84" spans="1:11" ht="19.5" customHeight="1">
      <c r="A84" s="1319"/>
      <c r="B84" s="1308"/>
      <c r="C84" s="313" t="s">
        <v>1772</v>
      </c>
      <c r="D84" s="314">
        <f>SUM(E84:K84)</f>
        <v>79</v>
      </c>
      <c r="E84" s="333">
        <f>SUM(LİSE!M7)</f>
        <v>79</v>
      </c>
      <c r="F84" s="314"/>
      <c r="G84" s="314"/>
      <c r="H84" s="314"/>
      <c r="I84" s="314"/>
      <c r="J84" s="314"/>
      <c r="K84" s="315"/>
    </row>
    <row r="85" spans="1:11" ht="19.5" customHeight="1" thickBot="1">
      <c r="A85" s="1320"/>
      <c r="B85" s="1308"/>
      <c r="C85" s="313" t="s">
        <v>1584</v>
      </c>
      <c r="D85" s="316">
        <f>SUM(E85:K85)</f>
        <v>120</v>
      </c>
      <c r="E85" s="316">
        <f>SUM(E83:E84)</f>
        <v>120</v>
      </c>
      <c r="F85" s="316"/>
      <c r="G85" s="316"/>
      <c r="H85" s="316"/>
      <c r="I85" s="316"/>
      <c r="J85" s="316"/>
      <c r="K85" s="317"/>
    </row>
    <row r="86" spans="1:11" ht="19.5" customHeight="1">
      <c r="A86" s="1311" t="s">
        <v>1782</v>
      </c>
      <c r="B86" s="1307" t="s">
        <v>1582</v>
      </c>
      <c r="C86" s="310" t="s">
        <v>1771</v>
      </c>
      <c r="D86" s="311">
        <f t="shared" ref="D86:D113" si="32">SUM(E86:K86)</f>
        <v>2977</v>
      </c>
      <c r="E86" s="311">
        <f>SUM(LİSE!P94)</f>
        <v>2437</v>
      </c>
      <c r="F86" s="311">
        <f>SUM(LİSE!P98)</f>
        <v>45</v>
      </c>
      <c r="G86" s="311">
        <f>SUM(LİSE!P102)</f>
        <v>135</v>
      </c>
      <c r="H86" s="311">
        <f>SUM(LİSE!P106)</f>
        <v>26</v>
      </c>
      <c r="I86" s="311">
        <f>SUM(LİSE!P110)</f>
        <v>28</v>
      </c>
      <c r="J86" s="311">
        <f>SUM(LİSE!P114)</f>
        <v>289</v>
      </c>
      <c r="K86" s="312">
        <f>SUM(LİSE!P118)</f>
        <v>17</v>
      </c>
    </row>
    <row r="87" spans="1:11" ht="19.5" customHeight="1">
      <c r="A87" s="1312"/>
      <c r="B87" s="1308"/>
      <c r="C87" s="313" t="s">
        <v>1772</v>
      </c>
      <c r="D87" s="314">
        <f t="shared" si="32"/>
        <v>2669</v>
      </c>
      <c r="E87" s="314">
        <f>SUM(LİSE!Q94)</f>
        <v>2220</v>
      </c>
      <c r="F87" s="314">
        <f>SUM(LİSE!Q98)</f>
        <v>37</v>
      </c>
      <c r="G87" s="314">
        <f>SUM(LİSE!Q102)</f>
        <v>97</v>
      </c>
      <c r="H87" s="314">
        <f>SUM(LİSE!Q106)</f>
        <v>28</v>
      </c>
      <c r="I87" s="314">
        <f>SUM(LİSE!Q110)</f>
        <v>19</v>
      </c>
      <c r="J87" s="314">
        <f>SUM(LİSE!Q114)</f>
        <v>252</v>
      </c>
      <c r="K87" s="315">
        <f>SUM(LİSE!Q118)</f>
        <v>16</v>
      </c>
    </row>
    <row r="88" spans="1:11" ht="19.5" customHeight="1">
      <c r="A88" s="1312"/>
      <c r="B88" s="1308"/>
      <c r="C88" s="313" t="s">
        <v>1584</v>
      </c>
      <c r="D88" s="316">
        <f t="shared" si="32"/>
        <v>5646</v>
      </c>
      <c r="E88" s="316">
        <f>SUM(E86:E87)</f>
        <v>4657</v>
      </c>
      <c r="F88" s="316">
        <f t="shared" ref="F88:K88" si="33">SUM(F86:F87)</f>
        <v>82</v>
      </c>
      <c r="G88" s="316">
        <f t="shared" si="33"/>
        <v>232</v>
      </c>
      <c r="H88" s="316">
        <f t="shared" si="33"/>
        <v>54</v>
      </c>
      <c r="I88" s="316">
        <f t="shared" si="33"/>
        <v>47</v>
      </c>
      <c r="J88" s="316">
        <f>SUM(J86:J87)</f>
        <v>541</v>
      </c>
      <c r="K88" s="317">
        <f t="shared" si="33"/>
        <v>33</v>
      </c>
    </row>
    <row r="89" spans="1:11" ht="19.5" customHeight="1">
      <c r="A89" s="1313"/>
      <c r="B89" s="1308" t="s">
        <v>1773</v>
      </c>
      <c r="C89" s="313" t="s">
        <v>1771</v>
      </c>
      <c r="D89" s="314">
        <f t="shared" si="32"/>
        <v>257</v>
      </c>
      <c r="E89" s="314">
        <f>SUM(LİSE!P95)</f>
        <v>139</v>
      </c>
      <c r="F89" s="314"/>
      <c r="G89" s="314">
        <f>SUM(LİSE!P103)</f>
        <v>22</v>
      </c>
      <c r="H89" s="314">
        <f>SUM(LİSE!P107)</f>
        <v>84</v>
      </c>
      <c r="I89" s="314">
        <f>SUM(LİSE!P111)</f>
        <v>12</v>
      </c>
      <c r="J89" s="314"/>
      <c r="K89" s="315"/>
    </row>
    <row r="90" spans="1:11" ht="19.5" customHeight="1">
      <c r="A90" s="1313"/>
      <c r="B90" s="1308"/>
      <c r="C90" s="313" t="s">
        <v>1772</v>
      </c>
      <c r="D90" s="314">
        <f t="shared" si="32"/>
        <v>239</v>
      </c>
      <c r="E90" s="314">
        <f>SUM(LİSE!Q95)</f>
        <v>142</v>
      </c>
      <c r="F90" s="314"/>
      <c r="G90" s="314">
        <f>SUM(LİSE!Q103)</f>
        <v>20</v>
      </c>
      <c r="H90" s="314">
        <f>SUM(LİSE!Q107)</f>
        <v>65</v>
      </c>
      <c r="I90" s="314">
        <f>SUM(LİSE!Q111)</f>
        <v>12</v>
      </c>
      <c r="J90" s="314"/>
      <c r="K90" s="315"/>
    </row>
    <row r="91" spans="1:11" ht="19.5" customHeight="1">
      <c r="A91" s="1313"/>
      <c r="B91" s="1308"/>
      <c r="C91" s="313" t="s">
        <v>1584</v>
      </c>
      <c r="D91" s="316">
        <f t="shared" si="32"/>
        <v>496</v>
      </c>
      <c r="E91" s="316">
        <f>SUM(E89:E90)</f>
        <v>281</v>
      </c>
      <c r="F91" s="316"/>
      <c r="G91" s="316">
        <f>SUM(G89:G90)</f>
        <v>42</v>
      </c>
      <c r="H91" s="316">
        <f>SUM(H89:H90)</f>
        <v>149</v>
      </c>
      <c r="I91" s="316">
        <f>SUM(I89:I90)</f>
        <v>24</v>
      </c>
      <c r="J91" s="316">
        <f>SUM(J89:J90)</f>
        <v>0</v>
      </c>
      <c r="K91" s="317"/>
    </row>
    <row r="92" spans="1:11" ht="19.5" customHeight="1" thickBot="1">
      <c r="A92" s="1314"/>
      <c r="B92" s="1309" t="s">
        <v>1584</v>
      </c>
      <c r="C92" s="1310"/>
      <c r="D92" s="320">
        <f t="shared" si="32"/>
        <v>6142</v>
      </c>
      <c r="E92" s="320">
        <f>SUM(E88,E91)</f>
        <v>4938</v>
      </c>
      <c r="F92" s="320">
        <f t="shared" ref="F92:K92" si="34">SUM(F91,F88)</f>
        <v>82</v>
      </c>
      <c r="G92" s="320">
        <f t="shared" si="34"/>
        <v>274</v>
      </c>
      <c r="H92" s="320">
        <f t="shared" si="34"/>
        <v>203</v>
      </c>
      <c r="I92" s="320">
        <f t="shared" si="34"/>
        <v>71</v>
      </c>
      <c r="J92" s="320">
        <f t="shared" si="34"/>
        <v>541</v>
      </c>
      <c r="K92" s="321">
        <f t="shared" si="34"/>
        <v>33</v>
      </c>
    </row>
    <row r="93" spans="1:11" ht="19.5" customHeight="1">
      <c r="A93" s="1311" t="s">
        <v>1783</v>
      </c>
      <c r="B93" s="1317" t="s">
        <v>1582</v>
      </c>
      <c r="C93" s="322" t="s">
        <v>1771</v>
      </c>
      <c r="D93" s="323">
        <f t="shared" si="32"/>
        <v>2204</v>
      </c>
      <c r="E93" s="323">
        <f>SUM(LİSE!T94)</f>
        <v>1888</v>
      </c>
      <c r="F93" s="323">
        <f>SUM(LİSE!T98)</f>
        <v>37</v>
      </c>
      <c r="G93" s="323">
        <f>SUM(LİSE!T102)</f>
        <v>28</v>
      </c>
      <c r="H93" s="323">
        <f>SUM(LİSE!T106)</f>
        <v>15</v>
      </c>
      <c r="I93" s="323">
        <f>SUM(LİSE!T110)</f>
        <v>26</v>
      </c>
      <c r="J93" s="323">
        <f>SUM(LİSE!T114)</f>
        <v>202</v>
      </c>
      <c r="K93" s="324">
        <f>SUM(LİSE!T118)</f>
        <v>8</v>
      </c>
    </row>
    <row r="94" spans="1:11" ht="19.5" customHeight="1">
      <c r="A94" s="1312"/>
      <c r="B94" s="1308"/>
      <c r="C94" s="313" t="s">
        <v>1772</v>
      </c>
      <c r="D94" s="314">
        <f t="shared" si="32"/>
        <v>2432</v>
      </c>
      <c r="E94" s="314">
        <f>SUM(LİSE!U94)</f>
        <v>2049</v>
      </c>
      <c r="F94" s="314">
        <f>SUM(LİSE!U98)</f>
        <v>29</v>
      </c>
      <c r="G94" s="314">
        <f>SUM(LİSE!U102)</f>
        <v>71</v>
      </c>
      <c r="H94" s="314">
        <f>SUM(LİSE!U106)</f>
        <v>21</v>
      </c>
      <c r="I94" s="314">
        <f>SUM(LİSE!U110)</f>
        <v>24</v>
      </c>
      <c r="J94" s="314">
        <f>SUM(LİSE!U114)</f>
        <v>225</v>
      </c>
      <c r="K94" s="315">
        <f>SUM(LİSE!U118)</f>
        <v>13</v>
      </c>
    </row>
    <row r="95" spans="1:11" ht="19.5" customHeight="1">
      <c r="A95" s="1312"/>
      <c r="B95" s="1308"/>
      <c r="C95" s="313" t="s">
        <v>1584</v>
      </c>
      <c r="D95" s="316">
        <f t="shared" si="32"/>
        <v>4636</v>
      </c>
      <c r="E95" s="316">
        <f>SUM(E93:E94)</f>
        <v>3937</v>
      </c>
      <c r="F95" s="316">
        <f t="shared" ref="F95:K95" si="35">SUM(F93:F94)</f>
        <v>66</v>
      </c>
      <c r="G95" s="316">
        <f t="shared" si="35"/>
        <v>99</v>
      </c>
      <c r="H95" s="316">
        <f t="shared" si="35"/>
        <v>36</v>
      </c>
      <c r="I95" s="316">
        <f t="shared" si="35"/>
        <v>50</v>
      </c>
      <c r="J95" s="316">
        <f t="shared" si="35"/>
        <v>427</v>
      </c>
      <c r="K95" s="317">
        <f t="shared" si="35"/>
        <v>21</v>
      </c>
    </row>
    <row r="96" spans="1:11" ht="19.5" customHeight="1">
      <c r="A96" s="1313"/>
      <c r="B96" s="1308" t="s">
        <v>1773</v>
      </c>
      <c r="C96" s="313" t="s">
        <v>1771</v>
      </c>
      <c r="D96" s="314">
        <f t="shared" si="32"/>
        <v>138</v>
      </c>
      <c r="E96" s="314">
        <f>SUM(LİSE!T95)</f>
        <v>81</v>
      </c>
      <c r="F96" s="314"/>
      <c r="G96" s="314">
        <f>SUM(LİSE!T103)</f>
        <v>15</v>
      </c>
      <c r="H96" s="314">
        <f>SUM(LİSE!T107)</f>
        <v>37</v>
      </c>
      <c r="I96" s="314">
        <f>SUM(LİSE!T111)</f>
        <v>5</v>
      </c>
      <c r="J96" s="314"/>
      <c r="K96" s="315"/>
    </row>
    <row r="97" spans="1:11" ht="19.5" customHeight="1">
      <c r="A97" s="1313"/>
      <c r="B97" s="1308"/>
      <c r="C97" s="313" t="s">
        <v>1772</v>
      </c>
      <c r="D97" s="314">
        <f t="shared" si="32"/>
        <v>158</v>
      </c>
      <c r="E97" s="314">
        <f>SUM(LİSE!U95)</f>
        <v>96</v>
      </c>
      <c r="F97" s="314"/>
      <c r="G97" s="314">
        <f>SUM(LİSE!U103)</f>
        <v>16</v>
      </c>
      <c r="H97" s="314">
        <f>SUM(LİSE!U107)</f>
        <v>32</v>
      </c>
      <c r="I97" s="314">
        <f>SUM(LİSE!U111)</f>
        <v>14</v>
      </c>
      <c r="J97" s="314"/>
      <c r="K97" s="315"/>
    </row>
    <row r="98" spans="1:11" ht="19.5" customHeight="1">
      <c r="A98" s="1313"/>
      <c r="B98" s="1308"/>
      <c r="C98" s="313" t="s">
        <v>1584</v>
      </c>
      <c r="D98" s="316">
        <f t="shared" si="32"/>
        <v>296</v>
      </c>
      <c r="E98" s="316">
        <f>SUM(E96:E97)</f>
        <v>177</v>
      </c>
      <c r="F98" s="316"/>
      <c r="G98" s="316">
        <f>SUM(G96:G97)</f>
        <v>31</v>
      </c>
      <c r="H98" s="316">
        <f>SUM(H96:H97)</f>
        <v>69</v>
      </c>
      <c r="I98" s="316">
        <f>SUM(I96:I97)</f>
        <v>19</v>
      </c>
      <c r="J98" s="316">
        <f>SUM(J96:J97)</f>
        <v>0</v>
      </c>
      <c r="K98" s="317"/>
    </row>
    <row r="99" spans="1:11" ht="19.5" customHeight="1" thickBot="1">
      <c r="A99" s="1314"/>
      <c r="B99" s="1309" t="s">
        <v>1584</v>
      </c>
      <c r="C99" s="1310"/>
      <c r="D99" s="320">
        <f t="shared" si="32"/>
        <v>4932</v>
      </c>
      <c r="E99" s="320">
        <f>SUM(E98,E95)</f>
        <v>4114</v>
      </c>
      <c r="F99" s="320">
        <f t="shared" ref="F99:K99" si="36">SUM(F98,F95)</f>
        <v>66</v>
      </c>
      <c r="G99" s="320">
        <f t="shared" si="36"/>
        <v>130</v>
      </c>
      <c r="H99" s="320">
        <f t="shared" si="36"/>
        <v>105</v>
      </c>
      <c r="I99" s="320">
        <f t="shared" si="36"/>
        <v>69</v>
      </c>
      <c r="J99" s="320">
        <f t="shared" si="36"/>
        <v>427</v>
      </c>
      <c r="K99" s="321">
        <f t="shared" si="36"/>
        <v>21</v>
      </c>
    </row>
    <row r="100" spans="1:11" ht="19.5" customHeight="1">
      <c r="A100" s="1311" t="s">
        <v>1784</v>
      </c>
      <c r="B100" s="1307" t="s">
        <v>1582</v>
      </c>
      <c r="C100" s="310" t="s">
        <v>1771</v>
      </c>
      <c r="D100" s="311">
        <f t="shared" si="32"/>
        <v>2120</v>
      </c>
      <c r="E100" s="311">
        <f>SUM(LİSE!X94)</f>
        <v>1775</v>
      </c>
      <c r="F100" s="311">
        <f>SUM(LİSE!X98)</f>
        <v>22</v>
      </c>
      <c r="G100" s="311">
        <f>SUM(LİSE!X102)</f>
        <v>42</v>
      </c>
      <c r="H100" s="311">
        <f>SUM(LİSE!X106)</f>
        <v>17</v>
      </c>
      <c r="I100" s="311">
        <f>SUM(LİSE!X110)</f>
        <v>15</v>
      </c>
      <c r="J100" s="311">
        <f>SUM(LİSE!X114)</f>
        <v>245</v>
      </c>
      <c r="K100" s="312">
        <f>SUM(LİSE!X118)</f>
        <v>4</v>
      </c>
    </row>
    <row r="101" spans="1:11" ht="19.5" customHeight="1">
      <c r="A101" s="1312"/>
      <c r="B101" s="1308"/>
      <c r="C101" s="313" t="s">
        <v>1772</v>
      </c>
      <c r="D101" s="314">
        <f t="shared" si="32"/>
        <v>2192</v>
      </c>
      <c r="E101" s="314">
        <f>SUM(LİSE!Y94)</f>
        <v>1806</v>
      </c>
      <c r="F101" s="314">
        <f>SUM(LİSE!Y98)</f>
        <v>32</v>
      </c>
      <c r="G101" s="314">
        <f>SUM(LİSE!Y102)</f>
        <v>68</v>
      </c>
      <c r="H101" s="314">
        <f>SUM(LİSE!Y106)</f>
        <v>12</v>
      </c>
      <c r="I101" s="314">
        <f>SUM(LİSE!Y110)</f>
        <v>24</v>
      </c>
      <c r="J101" s="314">
        <f>SUM(LİSE!Y114)</f>
        <v>238</v>
      </c>
      <c r="K101" s="315">
        <f>SUM(LİSE!Y118)</f>
        <v>12</v>
      </c>
    </row>
    <row r="102" spans="1:11" ht="19.5" customHeight="1">
      <c r="A102" s="1312"/>
      <c r="B102" s="1308"/>
      <c r="C102" s="313" t="s">
        <v>1584</v>
      </c>
      <c r="D102" s="316">
        <f t="shared" si="32"/>
        <v>4312</v>
      </c>
      <c r="E102" s="316">
        <f>SUM(E100:E101)</f>
        <v>3581</v>
      </c>
      <c r="F102" s="316">
        <f t="shared" ref="F102:K102" si="37">SUM(F100:F101)</f>
        <v>54</v>
      </c>
      <c r="G102" s="316">
        <f t="shared" si="37"/>
        <v>110</v>
      </c>
      <c r="H102" s="316">
        <f t="shared" si="37"/>
        <v>29</v>
      </c>
      <c r="I102" s="316">
        <f t="shared" si="37"/>
        <v>39</v>
      </c>
      <c r="J102" s="316">
        <f t="shared" si="37"/>
        <v>483</v>
      </c>
      <c r="K102" s="317">
        <f t="shared" si="37"/>
        <v>16</v>
      </c>
    </row>
    <row r="103" spans="1:11" ht="19.5" customHeight="1">
      <c r="A103" s="1313"/>
      <c r="B103" s="1308" t="s">
        <v>1773</v>
      </c>
      <c r="C103" s="313" t="s">
        <v>1771</v>
      </c>
      <c r="D103" s="314">
        <f t="shared" si="32"/>
        <v>115</v>
      </c>
      <c r="E103" s="314">
        <f>SUM(LİSE!X95)</f>
        <v>59</v>
      </c>
      <c r="F103" s="314"/>
      <c r="G103" s="314">
        <f>SUM(LİSE!X103)</f>
        <v>11</v>
      </c>
      <c r="H103" s="314">
        <f>SUM(LİSE!X107)</f>
        <v>39</v>
      </c>
      <c r="I103" s="314">
        <f>SUM(LİSE!X111)</f>
        <v>6</v>
      </c>
      <c r="J103" s="314"/>
      <c r="K103" s="315"/>
    </row>
    <row r="104" spans="1:11" ht="19.5" customHeight="1">
      <c r="A104" s="1313"/>
      <c r="B104" s="1308"/>
      <c r="C104" s="313" t="s">
        <v>1772</v>
      </c>
      <c r="D104" s="314">
        <f t="shared" si="32"/>
        <v>175</v>
      </c>
      <c r="E104" s="314">
        <f>SUM(LİSE!Y95)</f>
        <v>94</v>
      </c>
      <c r="F104" s="314"/>
      <c r="G104" s="314">
        <f>SUM(LİSE!Y103)</f>
        <v>30</v>
      </c>
      <c r="H104" s="314">
        <f>SUM(LİSE!Y107)</f>
        <v>40</v>
      </c>
      <c r="I104" s="314">
        <f>SUM(LİSE!Y111)</f>
        <v>11</v>
      </c>
      <c r="J104" s="314"/>
      <c r="K104" s="315"/>
    </row>
    <row r="105" spans="1:11" ht="19.5" customHeight="1">
      <c r="A105" s="1313"/>
      <c r="B105" s="1308"/>
      <c r="C105" s="313" t="s">
        <v>1584</v>
      </c>
      <c r="D105" s="316">
        <f t="shared" si="32"/>
        <v>290</v>
      </c>
      <c r="E105" s="316">
        <f>SUM(E103:E104)</f>
        <v>153</v>
      </c>
      <c r="F105" s="316"/>
      <c r="G105" s="316">
        <f>SUM(G103:G104)</f>
        <v>41</v>
      </c>
      <c r="H105" s="316">
        <f>SUM(H103:H104)</f>
        <v>79</v>
      </c>
      <c r="I105" s="316">
        <f>SUM(I103:I104)</f>
        <v>17</v>
      </c>
      <c r="J105" s="316">
        <f>SUM(J103:J104)</f>
        <v>0</v>
      </c>
      <c r="K105" s="317"/>
    </row>
    <row r="106" spans="1:11" ht="19.5" customHeight="1" thickBot="1">
      <c r="A106" s="1314"/>
      <c r="B106" s="1309" t="s">
        <v>1584</v>
      </c>
      <c r="C106" s="1310"/>
      <c r="D106" s="320">
        <f t="shared" si="32"/>
        <v>4602</v>
      </c>
      <c r="E106" s="320">
        <f>SUM(E105,E102)</f>
        <v>3734</v>
      </c>
      <c r="F106" s="320">
        <f t="shared" ref="F106:K106" si="38">SUM(F105,F102)</f>
        <v>54</v>
      </c>
      <c r="G106" s="320">
        <f t="shared" si="38"/>
        <v>151</v>
      </c>
      <c r="H106" s="320">
        <f t="shared" si="38"/>
        <v>108</v>
      </c>
      <c r="I106" s="320">
        <f t="shared" si="38"/>
        <v>56</v>
      </c>
      <c r="J106" s="320">
        <f t="shared" si="38"/>
        <v>483</v>
      </c>
      <c r="K106" s="321">
        <f t="shared" si="38"/>
        <v>16</v>
      </c>
    </row>
    <row r="107" spans="1:11" ht="19.5" customHeight="1">
      <c r="A107" s="1311" t="s">
        <v>1785</v>
      </c>
      <c r="B107" s="1307" t="s">
        <v>1582</v>
      </c>
      <c r="C107" s="310" t="s">
        <v>1771</v>
      </c>
      <c r="D107" s="311">
        <f t="shared" si="32"/>
        <v>1895</v>
      </c>
      <c r="E107" s="311">
        <f>SUM(LİSE!AB94)</f>
        <v>1571</v>
      </c>
      <c r="F107" s="311">
        <f>SUM(LİSE!AB98)</f>
        <v>38</v>
      </c>
      <c r="G107" s="311">
        <f>SUM(LİSE!AB102)</f>
        <v>33</v>
      </c>
      <c r="H107" s="311">
        <f>SUM(LİSE!AB106)</f>
        <v>11</v>
      </c>
      <c r="I107" s="311">
        <f>SUM(LİSE!AB110)</f>
        <v>7</v>
      </c>
      <c r="J107" s="311">
        <f>SUM(LİSE!AB114)</f>
        <v>230</v>
      </c>
      <c r="K107" s="312">
        <f>SUM(LİSE!AB118)</f>
        <v>5</v>
      </c>
    </row>
    <row r="108" spans="1:11" ht="19.5" customHeight="1">
      <c r="A108" s="1312"/>
      <c r="B108" s="1308"/>
      <c r="C108" s="313" t="s">
        <v>1772</v>
      </c>
      <c r="D108" s="314">
        <f t="shared" si="32"/>
        <v>2020</v>
      </c>
      <c r="E108" s="314">
        <f>SUM(LİSE!AC94)</f>
        <v>1663</v>
      </c>
      <c r="F108" s="314">
        <f>SUM(LİSE!AC98)</f>
        <v>30</v>
      </c>
      <c r="G108" s="314">
        <f>SUM(LİSE!AC102)</f>
        <v>79</v>
      </c>
      <c r="H108" s="314">
        <f>SUM(LİSE!AC106)</f>
        <v>14</v>
      </c>
      <c r="I108" s="314">
        <f>SUM(LİSE!AC110)</f>
        <v>25</v>
      </c>
      <c r="J108" s="314">
        <f>SUM(LİSE!AC114)</f>
        <v>200</v>
      </c>
      <c r="K108" s="315">
        <f>SUM(LİSE!AC118)</f>
        <v>9</v>
      </c>
    </row>
    <row r="109" spans="1:11" ht="19.5" customHeight="1">
      <c r="A109" s="1312"/>
      <c r="B109" s="1308"/>
      <c r="C109" s="313" t="s">
        <v>1584</v>
      </c>
      <c r="D109" s="316">
        <f t="shared" si="32"/>
        <v>3915</v>
      </c>
      <c r="E109" s="316">
        <f>SUM(E107:E108)</f>
        <v>3234</v>
      </c>
      <c r="F109" s="316">
        <f t="shared" ref="F109:K109" si="39">SUM(F107:F108)</f>
        <v>68</v>
      </c>
      <c r="G109" s="316">
        <f t="shared" si="39"/>
        <v>112</v>
      </c>
      <c r="H109" s="316">
        <f t="shared" si="39"/>
        <v>25</v>
      </c>
      <c r="I109" s="316">
        <f t="shared" si="39"/>
        <v>32</v>
      </c>
      <c r="J109" s="316">
        <f>SUM(J107:J108)</f>
        <v>430</v>
      </c>
      <c r="K109" s="317">
        <f t="shared" si="39"/>
        <v>14</v>
      </c>
    </row>
    <row r="110" spans="1:11" ht="19.5" customHeight="1">
      <c r="A110" s="1313"/>
      <c r="B110" s="1308" t="s">
        <v>1773</v>
      </c>
      <c r="C110" s="313" t="s">
        <v>1771</v>
      </c>
      <c r="D110" s="314">
        <f t="shared" si="32"/>
        <v>122</v>
      </c>
      <c r="E110" s="314">
        <f>SUM(LİSE!AB95)</f>
        <v>63</v>
      </c>
      <c r="F110" s="314"/>
      <c r="G110" s="314">
        <f>SUM(LİSE!AB103)</f>
        <v>9</v>
      </c>
      <c r="H110" s="314">
        <f>SUM(LİSE!AB107)</f>
        <v>38</v>
      </c>
      <c r="I110" s="314">
        <f>SUM(LİSE!AB111)</f>
        <v>4</v>
      </c>
      <c r="J110" s="314">
        <f>SUM(LİSE!AB115)</f>
        <v>8</v>
      </c>
      <c r="K110" s="315"/>
    </row>
    <row r="111" spans="1:11" ht="19.5" customHeight="1">
      <c r="A111" s="1313"/>
      <c r="B111" s="1308"/>
      <c r="C111" s="313" t="s">
        <v>1772</v>
      </c>
      <c r="D111" s="314">
        <f t="shared" si="32"/>
        <v>189</v>
      </c>
      <c r="E111" s="314">
        <f>SUM(LİSE!AC95)</f>
        <v>98</v>
      </c>
      <c r="F111" s="314"/>
      <c r="G111" s="314">
        <f>SUM(LİSE!AC103)</f>
        <v>19</v>
      </c>
      <c r="H111" s="314">
        <f>SUM(LİSE!AC107)</f>
        <v>52</v>
      </c>
      <c r="I111" s="314">
        <f>SUM(LİSE!AC111)</f>
        <v>13</v>
      </c>
      <c r="J111" s="314">
        <f>SUM(LİSE!AC115)</f>
        <v>7</v>
      </c>
      <c r="K111" s="315"/>
    </row>
    <row r="112" spans="1:11" ht="19.5" customHeight="1">
      <c r="A112" s="1313"/>
      <c r="B112" s="1308"/>
      <c r="C112" s="313" t="s">
        <v>1584</v>
      </c>
      <c r="D112" s="316">
        <f t="shared" si="32"/>
        <v>311</v>
      </c>
      <c r="E112" s="316">
        <f>SUM(E110:E111)</f>
        <v>161</v>
      </c>
      <c r="F112" s="316"/>
      <c r="G112" s="316">
        <f>SUM(G110:G111)</f>
        <v>28</v>
      </c>
      <c r="H112" s="316">
        <f>SUM(H110:H111)</f>
        <v>90</v>
      </c>
      <c r="I112" s="316">
        <f>SUM(I110:I111)</f>
        <v>17</v>
      </c>
      <c r="J112" s="316">
        <f>SUM(J110:J111)</f>
        <v>15</v>
      </c>
      <c r="K112" s="317"/>
    </row>
    <row r="113" spans="1:11" ht="19.5" customHeight="1" thickBot="1">
      <c r="A113" s="1314"/>
      <c r="B113" s="1315" t="s">
        <v>1584</v>
      </c>
      <c r="C113" s="1316"/>
      <c r="D113" s="318">
        <f t="shared" si="32"/>
        <v>4226</v>
      </c>
      <c r="E113" s="318">
        <f>SUM(E112,E109)</f>
        <v>3395</v>
      </c>
      <c r="F113" s="318">
        <f t="shared" ref="F113:K113" si="40">SUM(F112,F109)</f>
        <v>68</v>
      </c>
      <c r="G113" s="318">
        <f t="shared" si="40"/>
        <v>140</v>
      </c>
      <c r="H113" s="318">
        <f t="shared" si="40"/>
        <v>115</v>
      </c>
      <c r="I113" s="318">
        <f t="shared" si="40"/>
        <v>49</v>
      </c>
      <c r="J113" s="318">
        <f t="shared" si="40"/>
        <v>445</v>
      </c>
      <c r="K113" s="319">
        <f t="shared" si="40"/>
        <v>14</v>
      </c>
    </row>
    <row r="114" spans="1:11" ht="19.5" customHeight="1">
      <c r="A114" s="1299" t="s">
        <v>1584</v>
      </c>
      <c r="B114" s="1303" t="s">
        <v>1582</v>
      </c>
      <c r="C114" s="334" t="s">
        <v>1771</v>
      </c>
      <c r="D114" s="326">
        <f>SUM(D83,D86,D93,D100,D107)</f>
        <v>9237</v>
      </c>
      <c r="E114" s="326"/>
      <c r="F114" s="326">
        <f t="shared" ref="F114:K115" si="41">SUM(F86,F93,F100,F107)</f>
        <v>142</v>
      </c>
      <c r="G114" s="326">
        <f t="shared" si="41"/>
        <v>238</v>
      </c>
      <c r="H114" s="326">
        <f t="shared" si="41"/>
        <v>69</v>
      </c>
      <c r="I114" s="326">
        <f t="shared" si="41"/>
        <v>76</v>
      </c>
      <c r="J114" s="326">
        <f t="shared" si="41"/>
        <v>966</v>
      </c>
      <c r="K114" s="327">
        <f t="shared" si="41"/>
        <v>34</v>
      </c>
    </row>
    <row r="115" spans="1:11" ht="19.5" customHeight="1">
      <c r="A115" s="1300"/>
      <c r="B115" s="1304"/>
      <c r="C115" s="335" t="s">
        <v>1772</v>
      </c>
      <c r="D115" s="329">
        <f>SUM(D84,D87,D94,D101,D108)</f>
        <v>9392</v>
      </c>
      <c r="E115" s="329"/>
      <c r="F115" s="329">
        <f t="shared" si="41"/>
        <v>128</v>
      </c>
      <c r="G115" s="329">
        <f t="shared" si="41"/>
        <v>315</v>
      </c>
      <c r="H115" s="329">
        <f t="shared" si="41"/>
        <v>75</v>
      </c>
      <c r="I115" s="329">
        <f t="shared" si="41"/>
        <v>92</v>
      </c>
      <c r="J115" s="329">
        <f t="shared" si="41"/>
        <v>915</v>
      </c>
      <c r="K115" s="330">
        <f t="shared" si="41"/>
        <v>50</v>
      </c>
    </row>
    <row r="116" spans="1:11" ht="19.5" customHeight="1">
      <c r="A116" s="1300"/>
      <c r="B116" s="1304"/>
      <c r="C116" s="335" t="s">
        <v>1584</v>
      </c>
      <c r="D116" s="329">
        <f>SUM(D114:D115)</f>
        <v>18629</v>
      </c>
      <c r="E116" s="329"/>
      <c r="F116" s="329">
        <f t="shared" ref="F116:K116" si="42">SUM(F114:F115)</f>
        <v>270</v>
      </c>
      <c r="G116" s="329">
        <f t="shared" si="42"/>
        <v>553</v>
      </c>
      <c r="H116" s="329">
        <f t="shared" si="42"/>
        <v>144</v>
      </c>
      <c r="I116" s="329">
        <f t="shared" si="42"/>
        <v>168</v>
      </c>
      <c r="J116" s="329">
        <f t="shared" si="42"/>
        <v>1881</v>
      </c>
      <c r="K116" s="330">
        <f t="shared" si="42"/>
        <v>84</v>
      </c>
    </row>
    <row r="117" spans="1:11" ht="19.5" customHeight="1">
      <c r="A117" s="1301"/>
      <c r="B117" s="1304" t="s">
        <v>1773</v>
      </c>
      <c r="C117" s="335" t="s">
        <v>1771</v>
      </c>
      <c r="D117" s="329">
        <f>SUM(D89,D96,D103,D110)</f>
        <v>632</v>
      </c>
      <c r="E117" s="329"/>
      <c r="F117" s="329"/>
      <c r="G117" s="329">
        <f t="shared" ref="G117:J118" si="43">SUM(G89,G96,G103,G110)</f>
        <v>57</v>
      </c>
      <c r="H117" s="329">
        <f t="shared" si="43"/>
        <v>198</v>
      </c>
      <c r="I117" s="329">
        <f t="shared" si="43"/>
        <v>27</v>
      </c>
      <c r="J117" s="329">
        <f t="shared" si="43"/>
        <v>8</v>
      </c>
      <c r="K117" s="330"/>
    </row>
    <row r="118" spans="1:11" ht="19.5" customHeight="1">
      <c r="A118" s="1301"/>
      <c r="B118" s="1304"/>
      <c r="C118" s="335" t="s">
        <v>1772</v>
      </c>
      <c r="D118" s="329">
        <f>SUM(D90,D97,D104,D111)</f>
        <v>761</v>
      </c>
      <c r="E118" s="329"/>
      <c r="F118" s="329"/>
      <c r="G118" s="329">
        <f t="shared" si="43"/>
        <v>85</v>
      </c>
      <c r="H118" s="329">
        <f t="shared" si="43"/>
        <v>189</v>
      </c>
      <c r="I118" s="329">
        <f t="shared" si="43"/>
        <v>50</v>
      </c>
      <c r="J118" s="329">
        <f t="shared" si="43"/>
        <v>7</v>
      </c>
      <c r="K118" s="330"/>
    </row>
    <row r="119" spans="1:11" ht="19.5" customHeight="1">
      <c r="A119" s="1301"/>
      <c r="B119" s="1304"/>
      <c r="C119" s="335" t="s">
        <v>1584</v>
      </c>
      <c r="D119" s="329">
        <f>SUM(D117:D118)</f>
        <v>1393</v>
      </c>
      <c r="E119" s="329"/>
      <c r="F119" s="329"/>
      <c r="G119" s="329">
        <f>SUM(G117:G118)</f>
        <v>142</v>
      </c>
      <c r="H119" s="329">
        <f>SUM(H117:H118)</f>
        <v>387</v>
      </c>
      <c r="I119" s="329">
        <f>SUM(I117:I118)</f>
        <v>77</v>
      </c>
      <c r="J119" s="329">
        <f>SUM(J117:J118)</f>
        <v>15</v>
      </c>
      <c r="K119" s="330"/>
    </row>
    <row r="120" spans="1:11" ht="19.5" customHeight="1" thickBot="1">
      <c r="A120" s="1302"/>
      <c r="B120" s="1305" t="s">
        <v>1584</v>
      </c>
      <c r="C120" s="1306"/>
      <c r="D120" s="331">
        <f>SUM(D119,D116)</f>
        <v>20022</v>
      </c>
      <c r="E120" s="331"/>
      <c r="F120" s="331">
        <f t="shared" ref="F120:K120" si="44">SUM(F119,F116)</f>
        <v>270</v>
      </c>
      <c r="G120" s="331">
        <f t="shared" si="44"/>
        <v>695</v>
      </c>
      <c r="H120" s="331">
        <f t="shared" si="44"/>
        <v>531</v>
      </c>
      <c r="I120" s="331">
        <f t="shared" si="44"/>
        <v>245</v>
      </c>
      <c r="J120" s="331">
        <f t="shared" si="44"/>
        <v>1896</v>
      </c>
      <c r="K120" s="332">
        <f t="shared" si="44"/>
        <v>84</v>
      </c>
    </row>
  </sheetData>
  <sheetProtection password="E71B" sheet="1" objects="1" scenarios="1"/>
  <mergeCells count="73">
    <mergeCell ref="A34:A40"/>
    <mergeCell ref="B34:B36"/>
    <mergeCell ref="B37:B39"/>
    <mergeCell ref="B40:C40"/>
    <mergeCell ref="A69:A75"/>
    <mergeCell ref="B69:B71"/>
    <mergeCell ref="B72:B74"/>
    <mergeCell ref="B75:C75"/>
    <mergeCell ref="A41:A47"/>
    <mergeCell ref="B41:B43"/>
    <mergeCell ref="B44:B46"/>
    <mergeCell ref="B47:C47"/>
    <mergeCell ref="A48:A54"/>
    <mergeCell ref="B48:B50"/>
    <mergeCell ref="B51:B53"/>
    <mergeCell ref="B54:C54"/>
    <mergeCell ref="B16:B18"/>
    <mergeCell ref="A2:K2"/>
    <mergeCell ref="A4:A5"/>
    <mergeCell ref="B4:B5"/>
    <mergeCell ref="C4:C5"/>
    <mergeCell ref="D4:D5"/>
    <mergeCell ref="E4:K4"/>
    <mergeCell ref="A6:A12"/>
    <mergeCell ref="B6:B8"/>
    <mergeCell ref="B9:B11"/>
    <mergeCell ref="B12:C12"/>
    <mergeCell ref="B13:B15"/>
    <mergeCell ref="A3:K3"/>
    <mergeCell ref="A20:A26"/>
    <mergeCell ref="B20:B22"/>
    <mergeCell ref="B23:B25"/>
    <mergeCell ref="B26:C26"/>
    <mergeCell ref="A27:A33"/>
    <mergeCell ref="B27:B29"/>
    <mergeCell ref="B30:B32"/>
    <mergeCell ref="B33:C33"/>
    <mergeCell ref="A55:A61"/>
    <mergeCell ref="B55:B57"/>
    <mergeCell ref="B58:B60"/>
    <mergeCell ref="B61:C61"/>
    <mergeCell ref="A62:A68"/>
    <mergeCell ref="B62:B64"/>
    <mergeCell ref="B65:B67"/>
    <mergeCell ref="B68:C68"/>
    <mergeCell ref="A83:A85"/>
    <mergeCell ref="B83:B85"/>
    <mergeCell ref="A76:A82"/>
    <mergeCell ref="B76:B78"/>
    <mergeCell ref="B79:B81"/>
    <mergeCell ref="B82:C82"/>
    <mergeCell ref="B89:B91"/>
    <mergeCell ref="B92:C92"/>
    <mergeCell ref="A93:A99"/>
    <mergeCell ref="B93:B95"/>
    <mergeCell ref="B96:B98"/>
    <mergeCell ref="B99:C99"/>
    <mergeCell ref="A114:A120"/>
    <mergeCell ref="B114:B116"/>
    <mergeCell ref="B117:B119"/>
    <mergeCell ref="B120:C120"/>
    <mergeCell ref="A13:A19"/>
    <mergeCell ref="B19:C19"/>
    <mergeCell ref="A100:A106"/>
    <mergeCell ref="B100:B102"/>
    <mergeCell ref="B103:B105"/>
    <mergeCell ref="B106:C106"/>
    <mergeCell ref="A107:A113"/>
    <mergeCell ref="B107:B109"/>
    <mergeCell ref="B110:B112"/>
    <mergeCell ref="B113:C113"/>
    <mergeCell ref="A86:A92"/>
    <mergeCell ref="B86:B88"/>
  </mergeCells>
  <pageMargins left="0.6692913385826772" right="0.31496062992125984" top="0.59055118110236227" bottom="0.39370078740157483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17</vt:i4>
      </vt:variant>
      <vt:variant>
        <vt:lpstr>Adlandırılmış Aralıklar</vt:lpstr>
      </vt:variant>
      <vt:variant>
        <vt:i4>20</vt:i4>
      </vt:variant>
    </vt:vector>
  </HeadingPairs>
  <TitlesOfParts>
    <vt:vector size="37" baseType="lpstr">
      <vt:lpstr>OK_KUR_SAY</vt:lpstr>
      <vt:lpstr>YER_YER_OK_DAĞ</vt:lpstr>
      <vt:lpstr>GENEL_ÖĞREN._SAY</vt:lpstr>
      <vt:lpstr>GENEL_İST</vt:lpstr>
      <vt:lpstr>OK_ÖN_ÖĞ_SAY</vt:lpstr>
      <vt:lpstr>İLKOKUL</vt:lpstr>
      <vt:lpstr>ORTAOKUL</vt:lpstr>
      <vt:lpstr>LİSE</vt:lpstr>
      <vt:lpstr>İLÇ.BAZ.ÖĞ.DAĞ</vt:lpstr>
      <vt:lpstr>Ders_Baş_Düş_Öğ</vt:lpstr>
      <vt:lpstr>BİRLEŞTİRİLMİŞ_SINIF</vt:lpstr>
      <vt:lpstr>İKİLİ_EĞİT</vt:lpstr>
      <vt:lpstr>KUR_OK_İLÇE_BAZ_</vt:lpstr>
      <vt:lpstr>ÖĞRETMEN_1</vt:lpstr>
      <vt:lpstr>İDARECİ_1</vt:lpstr>
      <vt:lpstr>PERSONEL_1</vt:lpstr>
      <vt:lpstr>ŞEH_KÖY_NÜF</vt:lpstr>
      <vt:lpstr>ADA</vt:lpstr>
      <vt:lpstr>Ağaçören_Öğretmenevi_ve_Akşam_Sanat_Okulu</vt:lpstr>
      <vt:lpstr>ARI</vt:lpstr>
      <vt:lpstr>EE</vt:lpstr>
      <vt:lpstr>İD</vt:lpstr>
      <vt:lpstr>İİ</vt:lpstr>
      <vt:lpstr>OK</vt:lpstr>
      <vt:lpstr>ÖÖ</vt:lpstr>
      <vt:lpstr>PP</vt:lpstr>
      <vt:lpstr>BİRLEŞTİRİLMİŞ_SINIF!Yazdırma_Başlıkları</vt:lpstr>
      <vt:lpstr>İDARECİ_1!Yazdırma_Başlıkları</vt:lpstr>
      <vt:lpstr>İLÇ.BAZ.ÖĞ.DAĞ!Yazdırma_Başlıkları</vt:lpstr>
      <vt:lpstr>İLKOKUL!Yazdırma_Başlıkları</vt:lpstr>
      <vt:lpstr>KUR_OK_İLÇE_BAZ_!Yazdırma_Başlıkları</vt:lpstr>
      <vt:lpstr>LİSE!Yazdırma_Başlıkları</vt:lpstr>
      <vt:lpstr>OK_ÖN_ÖĞ_SAY!Yazdırma_Başlıkları</vt:lpstr>
      <vt:lpstr>ORTAOKUL!Yazdırma_Başlıkları</vt:lpstr>
      <vt:lpstr>ÖĞRETMEN_1!Yazdırma_Başlıkları</vt:lpstr>
      <vt:lpstr>PERSONEL_1!Yazdırma_Başlıkları</vt:lpstr>
      <vt:lpstr>YÜK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Ergin NEBİOĞLU</cp:lastModifiedBy>
  <cp:lastPrinted>2016-01-29T11:44:37Z</cp:lastPrinted>
  <dcterms:created xsi:type="dcterms:W3CDTF">2015-12-21T11:39:22Z</dcterms:created>
  <dcterms:modified xsi:type="dcterms:W3CDTF">2016-03-03T13:42:45Z</dcterms:modified>
</cp:coreProperties>
</file>